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Lease Form" sheetId="1" r:id="rId1"/>
    <sheet name="Instructions" sheetId="2" r:id="rId2"/>
  </sheets>
  <definedNames>
    <definedName name="acquisition_fee">'Lease Form'!$L$6</definedName>
    <definedName name="adjusted_capitalized_cost">'Lease Form'!$D$40</definedName>
    <definedName name="Amount_due_at_lease_signing">'Lease Form'!$G$31</definedName>
    <definedName name="amount_paid_by">'Lease Form'!$L$25</definedName>
    <definedName name="apr">'Lease Form'!$B$9</definedName>
    <definedName name="base_monthly_payment">'Lease Form'!$D$56</definedName>
    <definedName name="capitalized_cost_reduction">'Lease Form'!$D$37</definedName>
    <definedName name="cash_down">'Lease Form'!$G$21</definedName>
    <definedName name="cash_down_tax">'Lease Form'!$G$22</definedName>
    <definedName name="cash_portion">'Lease Form'!$L$26</definedName>
    <definedName name="cents_per_mile">'Lease Form'!$G$69</definedName>
    <definedName name="depreciation">'Lease Form'!$D$44</definedName>
    <definedName name="disposition_fee">'Lease Form'!$J$15</definedName>
    <definedName name="end_of_lease_fees">'Lease Form'!$J$19</definedName>
    <definedName name="excess_miles">'Lease Form'!$E$71</definedName>
    <definedName name="excess_wear">'Lease Form'!$J$16</definedName>
    <definedName name="first_months_payment">'Lease Form'!$G$25</definedName>
    <definedName name="gross_cap_cost">'Lease Form'!$L$10</definedName>
    <definedName name="gross_capitalized_cost">'Lease Form'!$D$32</definedName>
    <definedName name="Lease_Term">'Lease Form'!$D$53</definedName>
    <definedName name="mileage_limit">'Lease Form'!$B$69</definedName>
    <definedName name="mileage_penalty">'Lease Form'!$I$71</definedName>
    <definedName name="misc_fee1">'Lease Form'!#REF!</definedName>
    <definedName name="misc_fee2">'Lease Form'!$G$29</definedName>
    <definedName name="misc_fee3">'Lease Form'!$G$30</definedName>
    <definedName name="money_factor">'Lease Form'!$B$8</definedName>
    <definedName name="monthly_tax_payment">'Lease Form'!$D$58</definedName>
    <definedName name="net_tradein_allowance">'Lease Form'!$L$22</definedName>
    <definedName name="noncash_credit">'Lease Form'!$L$24</definedName>
    <definedName name="number_of_months">'Lease Form'!$D$8</definedName>
    <definedName name="other_cap_costs">'Lease Form'!$L$8</definedName>
    <definedName name="other_fee">'Lease Form'!$J$18</definedName>
    <definedName name="other1">'Lease Form'!$D$60</definedName>
    <definedName name="other2">'Lease Form'!$D$62</definedName>
    <definedName name="_xlnm.Print_Area" localSheetId="0">'Lease Form'!$A$1:$M$73</definedName>
    <definedName name="prior_loan_balance">'Lease Form'!$L$7</definedName>
    <definedName name="purchase_option_fee">'Lease Form'!$J$17</definedName>
    <definedName name="rebate">'Lease Form'!$L$23</definedName>
    <definedName name="registration_fees">'Lease Form'!$G$28</definedName>
    <definedName name="rent_charge">'Lease Form'!$D$47</definedName>
    <definedName name="residual_value">'Lease Form'!$D$42</definedName>
    <definedName name="security_deposit">'Lease Form'!$G$26</definedName>
    <definedName name="selling_price_of_vehicle">'Lease Form'!$L$5</definedName>
    <definedName name="tax_rate">'Lease Form'!$G$8</definedName>
    <definedName name="title_fees">'Lease Form'!$G$27</definedName>
    <definedName name="total_all_monthly_payments">'Lease Form'!$L$15</definedName>
    <definedName name="total_at_inception">'Lease Form'!$L$28</definedName>
    <definedName name="total_base_monthly_payments">'Lease Form'!$D$50</definedName>
    <definedName name="total_if_buying">'Lease Form'!$L$19</definedName>
    <definedName name="total_monthly_payment">'Lease Form'!$D$64</definedName>
    <definedName name="total_other_charges">'Lease Form'!$J$18</definedName>
    <definedName name="tradein_allowance">'Lease Form'!$G$23</definedName>
    <definedName name="tradein_tax">'Lease Form'!$G$24</definedName>
  </definedNames>
  <calcPr fullCalcOnLoad="1"/>
</workbook>
</file>

<file path=xl/comments1.xml><?xml version="1.0" encoding="utf-8"?>
<comments xmlns="http://schemas.openxmlformats.org/spreadsheetml/2006/main">
  <authors>
    <author>Jeff Ostroff</author>
  </authors>
  <commentList>
    <comment ref="B146" authorId="0">
      <text>
        <r>
          <rPr>
            <b/>
            <sz val="12"/>
            <rFont val="Tahoma"/>
            <family val="2"/>
          </rPr>
          <t>This spreadsheet is copyrighted 1999 by ConsumerNet, Inc. for use on CarBuyingTips.com</t>
        </r>
        <r>
          <rPr>
            <sz val="12"/>
            <rFont val="Tahoma"/>
            <family val="2"/>
          </rPr>
          <t xml:space="preserve">
</t>
        </r>
      </text>
    </comment>
  </commentList>
</comments>
</file>

<file path=xl/comments2.xml><?xml version="1.0" encoding="utf-8"?>
<comments xmlns="http://schemas.openxmlformats.org/spreadsheetml/2006/main">
  <authors>
    <author>jeff ostroff</author>
    <author>Jeff Ostroff</author>
  </authors>
  <commentList>
    <comment ref="D149" authorId="0">
      <text>
        <r>
          <rPr>
            <b/>
            <sz val="8"/>
            <rFont val="Tahoma"/>
            <family val="0"/>
          </rPr>
          <t>jeff ostroff:</t>
        </r>
        <r>
          <rPr>
            <sz val="8"/>
            <rFont val="Tahoma"/>
            <family val="0"/>
          </rPr>
          <t xml:space="preserve">
Created by Jeff Ostroff of the real CarBuyingTips.com in Jan, 1998.  Nice Try Loser.
</t>
        </r>
      </text>
    </comment>
    <comment ref="N7" authorId="1">
      <text>
        <r>
          <rPr>
            <b/>
            <sz val="12"/>
            <rFont val="Tahoma"/>
            <family val="2"/>
          </rPr>
          <t>This spreadsheet is copyrighted 1999 by ConsumerNet, Inc.</t>
        </r>
        <r>
          <rPr>
            <sz val="12"/>
            <rFont val="Tahoma"/>
            <family val="2"/>
          </rPr>
          <t xml:space="preserve">
</t>
        </r>
      </text>
    </comment>
  </commentList>
</comments>
</file>

<file path=xl/sharedStrings.xml><?xml version="1.0" encoding="utf-8"?>
<sst xmlns="http://schemas.openxmlformats.org/spreadsheetml/2006/main" count="161" uniqueCount="134">
  <si>
    <t>Initial Title Fees</t>
  </si>
  <si>
    <t>Initial Registration Fees</t>
  </si>
  <si>
    <t>Other:</t>
  </si>
  <si>
    <t>TOTAL:</t>
  </si>
  <si>
    <t>+</t>
  </si>
  <si>
    <t>Year______</t>
  </si>
  <si>
    <t>Make_________________</t>
  </si>
  <si>
    <t>Noncash Credits:</t>
  </si>
  <si>
    <t>Rebates:</t>
  </si>
  <si>
    <t>Amount to be Paid in Cash:</t>
  </si>
  <si>
    <t>,</t>
  </si>
  <si>
    <t>Gross Capitalized Cost</t>
  </si>
  <si>
    <t>Lease Term (Months)</t>
  </si>
  <si>
    <t>Base Monthly Payment</t>
  </si>
  <si>
    <t>Monthly Sales/Use Tax</t>
  </si>
  <si>
    <t>=</t>
  </si>
  <si>
    <t>-</t>
  </si>
  <si>
    <t>Depreciation and any         amortized amounts.</t>
  </si>
  <si>
    <t>COMPONENTS OF YOUR MONTHLY PAYMENT:</t>
  </si>
  <si>
    <t>of</t>
  </si>
  <si>
    <t>miles per year at the rate of</t>
  </si>
  <si>
    <t>cents per mile.</t>
  </si>
  <si>
    <t>Refundable Security Deposit (paid up front)</t>
  </si>
  <si>
    <t>Advance First Monthly Payment (paid up front)</t>
  </si>
  <si>
    <t>Sum of the negotiated vehicle price:</t>
  </si>
  <si>
    <t>Lease Worksheet based on Federal Consumer Leasing Act (Regulation M)</t>
  </si>
  <si>
    <t>Dealer Acquisition Fee:</t>
  </si>
  <si>
    <t>Here's How to use the spreadsheet:</t>
  </si>
  <si>
    <t>Negotiated Selling Price of Vehicle:</t>
  </si>
  <si>
    <t>The actual charge will depend on when the lease is terminated.  The earlier you end the lease, the greater this charge is likely to be.</t>
  </si>
  <si>
    <t>Special Notes About This Spreadsheet</t>
  </si>
  <si>
    <t>Update Log:</t>
  </si>
  <si>
    <t>Initial release</t>
  </si>
  <si>
    <t>Your Penalty is:</t>
  </si>
  <si>
    <t>Other Fees:</t>
  </si>
  <si>
    <t>Disposition Fee:</t>
  </si>
  <si>
    <t>1/13/98:</t>
  </si>
  <si>
    <t>Purchase Option Fee:</t>
  </si>
  <si>
    <t>Version 1.1: Added G32 to the formula in cell G33.  It had been left out.</t>
  </si>
  <si>
    <t>3/27/98:</t>
  </si>
  <si>
    <t>4/28/98:</t>
  </si>
  <si>
    <t>Version 1.2: Made the 2 fields called "other" in the yellow section editable so users can add gas guzzler and luxury taxes, etc.</t>
  </si>
  <si>
    <t>6/7/98:</t>
  </si>
  <si>
    <t xml:space="preserve">Version 1.2: Widened Cell G33 (Total Amount Due At Lease Signing).  It was too narrow, causing ##### to appear instead the result. </t>
  </si>
  <si>
    <t>7/26/98:</t>
  </si>
  <si>
    <t>Added URL for warranty and finance pages.</t>
  </si>
  <si>
    <t>6/25/2000:</t>
  </si>
  <si>
    <t>Made the cell for "Advance monthly payment"  unlocked so you can override the spreadsheets calculation.</t>
  </si>
  <si>
    <t>Corrected cell M27 to subtract the mileage penalty.  If you buy the car at the lease end, there is no penalty.</t>
  </si>
  <si>
    <t>Based on Federal Consumer Leasing Act (Regulation M)</t>
  </si>
  <si>
    <t>Lease Payment Calculator</t>
  </si>
  <si>
    <t>Enter Money               Factor Here:</t>
  </si>
  <si>
    <r>
      <t>Other:</t>
    </r>
    <r>
      <rPr>
        <sz val="10"/>
        <rFont val="Verdana"/>
        <family val="2"/>
      </rPr>
      <t>……………………………………</t>
    </r>
  </si>
  <si>
    <t>Unpaid prior lease/loan amounts:</t>
  </si>
  <si>
    <t>(Calculated from below)</t>
  </si>
  <si>
    <r>
      <t>of each month</t>
    </r>
    <r>
      <rPr>
        <b/>
        <sz val="10"/>
        <rFont val="Verdana"/>
        <family val="2"/>
      </rPr>
      <t>.</t>
    </r>
  </si>
  <si>
    <t>Your 1st Monthly Payment of:</t>
  </si>
  <si>
    <t>How "Amount Due at Lease Signing" will be paid</t>
  </si>
  <si>
    <t>Sales Tax on capitalized cost reduction</t>
  </si>
  <si>
    <t>Sales/Use Tax on Credit for Net Trade-In Allowance</t>
  </si>
  <si>
    <r>
      <t>,</t>
    </r>
    <r>
      <rPr>
        <sz val="10"/>
        <rFont val="Verdana"/>
        <family val="2"/>
      </rPr>
      <t>followed by the remaining</t>
    </r>
  </si>
  <si>
    <r>
      <t xml:space="preserve"> payments of</t>
    </r>
    <r>
      <rPr>
        <b/>
        <sz val="9"/>
        <rFont val="Verdana"/>
        <family val="2"/>
      </rPr>
      <t>:</t>
    </r>
  </si>
  <si>
    <t>The amount of net Trade-In allowance, rebate, Noncash credit, or cash down you pay that reduces the gross capitalized cost.  These add together to reduce your cap cost.</t>
  </si>
  <si>
    <t>Rent Charge</t>
  </si>
  <si>
    <t>Residual Value</t>
  </si>
  <si>
    <t>Adjusted Capitalized Cost</t>
  </si>
  <si>
    <t>Capitalized Cost Reduction</t>
  </si>
  <si>
    <t>The estimated value of vehicle at the end of the lease.  This is also used to calculate your depreciation and monthly payments.  This amount is given to you by the dealer.</t>
  </si>
  <si>
    <r>
      <t xml:space="preserve">The 3rd of 3 components making up your monthly payment: Tax on the Base Monthly Payment.  The formula is </t>
    </r>
    <r>
      <rPr>
        <b/>
        <sz val="10"/>
        <rFont val="Verdana"/>
        <family val="2"/>
      </rPr>
      <t>(Base Monthly Payment * Tax Rate for your state)</t>
    </r>
  </si>
  <si>
    <t>Total Monthly Payment:</t>
  </si>
  <si>
    <r>
      <t>EXCESSIVE WEAR AND USE:</t>
    </r>
    <r>
      <rPr>
        <sz val="10"/>
        <rFont val="Verdana"/>
        <family val="2"/>
      </rPr>
      <t xml:space="preserve"> You may be charged for excessive wear based on our standards for normal use and for mileage in excess of</t>
    </r>
  </si>
  <si>
    <t>How many miles over the limit are you?</t>
  </si>
  <si>
    <t>APR Equivalent:</t>
  </si>
  <si>
    <r>
      <t>Capitalized Cost Reduction</t>
    </r>
    <r>
      <rPr>
        <sz val="10"/>
        <rFont val="Verdana"/>
        <family val="2"/>
      </rPr>
      <t xml:space="preserve"> (Your cash down and any rebates)</t>
    </r>
  </si>
  <si>
    <t>Copyright © 1999-2013 ConsumerNet, Inc.  All Rights Reserved.</t>
  </si>
  <si>
    <t>Enter # of Months                in Your Lease:</t>
  </si>
  <si>
    <t>Sales Tax     Rate:</t>
  </si>
  <si>
    <t>is due</t>
  </si>
  <si>
    <r>
      <rPr>
        <b/>
        <sz val="14"/>
        <rFont val="Verdana"/>
        <family val="2"/>
      </rPr>
      <t>Amount Due At Lease Signing</t>
    </r>
    <r>
      <rPr>
        <b/>
        <sz val="13"/>
        <rFont val="Verdana"/>
        <family val="2"/>
      </rPr>
      <t xml:space="preserve"> </t>
    </r>
    <r>
      <rPr>
        <sz val="10"/>
        <rFont val="Verdana"/>
        <family val="2"/>
      </rPr>
      <t>(Itemized expenses for closing a lease)</t>
    </r>
  </si>
  <si>
    <t>TOTAL AMOUNT DUE AT LEASE SIGNING:</t>
  </si>
  <si>
    <r>
      <rPr>
        <b/>
        <sz val="10"/>
        <rFont val="Verdana"/>
        <family val="2"/>
      </rPr>
      <t>EARLY TERMINATION</t>
    </r>
    <r>
      <rPr>
        <b/>
        <sz val="11"/>
        <rFont val="Verdana"/>
        <family val="2"/>
      </rPr>
      <t>:</t>
    </r>
    <r>
      <rPr>
        <sz val="10"/>
        <rFont val="Verdana"/>
        <family val="2"/>
      </rPr>
      <t xml:space="preserve">  You may have to pay a substantial charge if you end this lease early. </t>
    </r>
    <r>
      <rPr>
        <i/>
        <sz val="10"/>
        <rFont val="Verdana"/>
        <family val="2"/>
      </rPr>
      <t xml:space="preserve"> </t>
    </r>
    <r>
      <rPr>
        <b/>
        <sz val="10"/>
        <rFont val="Verdana"/>
        <family val="2"/>
      </rPr>
      <t xml:space="preserve">This charge may be several thousand dollars. </t>
    </r>
    <r>
      <rPr>
        <sz val="10"/>
        <rFont val="Verdana"/>
        <family val="2"/>
      </rPr>
      <t xml:space="preserve">                 </t>
    </r>
  </si>
  <si>
    <t>Credit For Net Trade-In Allowance:</t>
  </si>
  <si>
    <t>Total of Your Monthly Payments:</t>
  </si>
  <si>
    <t>Amount Due at             Lease Signing:</t>
  </si>
  <si>
    <r>
      <t>Total of Payments:</t>
    </r>
    <r>
      <rPr>
        <b/>
        <sz val="10"/>
        <rFont val="Verdana"/>
        <family val="2"/>
      </rPr>
      <t xml:space="preserve">         </t>
    </r>
    <r>
      <rPr>
        <sz val="10"/>
        <rFont val="Verdana"/>
        <family val="2"/>
      </rPr>
      <t xml:space="preserve"> (The amount you'll pay if you DON'T buy at lease end)</t>
    </r>
  </si>
  <si>
    <r>
      <rPr>
        <b/>
        <sz val="12"/>
        <rFont val="Verdana"/>
        <family val="2"/>
      </rPr>
      <t xml:space="preserve">Total of Payments: </t>
    </r>
    <r>
      <rPr>
        <b/>
        <sz val="10"/>
        <rFont val="Verdana"/>
        <family val="2"/>
      </rPr>
      <t xml:space="preserve">                 </t>
    </r>
    <r>
      <rPr>
        <sz val="10"/>
        <rFont val="Verdana"/>
        <family val="2"/>
      </rPr>
      <t xml:space="preserve"> (if you DO buy at lease end)</t>
    </r>
  </si>
  <si>
    <t>This tells you how the amount calculated in the section to the left will be paid.  It may be cash, Trade-In value, rebates, credits, other forms.  However you decide to divide these inception costs, they all add up to the total above.  The above total must match the total on left.</t>
  </si>
  <si>
    <t>Any other miscellaneous fees or taxes. Enter this amount manually.</t>
  </si>
  <si>
    <t>Any other dealer fees, taxes, fudge factors, etc. Edit label and enter this amount manually.</t>
  </si>
  <si>
    <t>The number of months in your lease. Beware of 39 month leases on a vehicle with a 36 month warranty. In months 37-39, repairs are NOT covered by warranty, and are paid by YOU.</t>
  </si>
  <si>
    <r>
      <t xml:space="preserve">The total of all your monthly payments, not including tax.  This is depreciation, rent charge, items like fees, warranties, etc. Formula is </t>
    </r>
    <r>
      <rPr>
        <b/>
        <sz val="10"/>
        <rFont val="Verdana"/>
        <family val="2"/>
      </rPr>
      <t xml:space="preserve">(Depreciation </t>
    </r>
    <r>
      <rPr>
        <b/>
        <sz val="12"/>
        <rFont val="Verdana"/>
        <family val="2"/>
      </rPr>
      <t>+</t>
    </r>
    <r>
      <rPr>
        <b/>
        <sz val="10"/>
        <rFont val="Verdana"/>
        <family val="2"/>
      </rPr>
      <t xml:space="preserve"> Rent Charge)</t>
    </r>
  </si>
  <si>
    <t>Instructions</t>
  </si>
  <si>
    <t>Before you buy a new or used car, read the latest tips and scams to avoid at:</t>
  </si>
  <si>
    <t>CarBuyingTips.com</t>
  </si>
  <si>
    <t>Copyright © 1999 - 2013 ConsumerNet, Inc.  All Rights Reserved.</t>
  </si>
  <si>
    <t>7/1/2002:</t>
  </si>
  <si>
    <t>7/20/2013:</t>
  </si>
  <si>
    <t>This spreadsheet closely mimics the Federal Consumer Leasing Act Disclosure Form, but adds features such as listing the money factor, and state tax.  It is crucial that the dealer supply you with an accurate money factor or the numbers will not be correct.  Extra comments and clarifications were also added.  I also added a field at the bottom of the spreadsheet for you to enter how many excess miles you drove on your lease.  This will then reflect on your total cost of the lease in the brown section.  This comes in handy at the end of a lease.</t>
  </si>
  <si>
    <r>
      <t>We also included fields for you to add "</t>
    </r>
    <r>
      <rPr>
        <b/>
        <sz val="10"/>
        <rFont val="Verdana"/>
        <family val="2"/>
      </rPr>
      <t>New Tire Charges</t>
    </r>
    <r>
      <rPr>
        <sz val="10"/>
        <rFont val="Verdana"/>
        <family val="2"/>
      </rPr>
      <t>"  and "</t>
    </r>
    <r>
      <rPr>
        <b/>
        <sz val="10"/>
        <rFont val="Verdana"/>
        <family val="2"/>
      </rPr>
      <t>Excess Wea</t>
    </r>
    <r>
      <rPr>
        <sz val="10"/>
        <rFont val="Verdana"/>
        <family val="2"/>
      </rPr>
      <t>r", that leasing companies can charge at the end of a lease.  Many people forget about the tires but they must be in good condition, or they'll charge you full MSRP to replace them.  These fields comes in handy at the end of a lease to help you determine your total cost of the lease.</t>
    </r>
  </si>
  <si>
    <t>There are many ways to calculate the tax for your monthly payment.  Different states and dealers vary in their methods.  This is where you may end up with a difference.  This spreadsheet assumes sort of a worst case and calculates tax based on base monthly payment combined with the monthly finance charge.</t>
  </si>
  <si>
    <t>As you move from cell to cell, you will see the formula for each amount in the formula bar located up in the status window.  This makes it easier for you to determine how the numbers were generated.  The cells are also named so the formulas are very easy to follow.</t>
  </si>
  <si>
    <t>Dealers handle closing costs differently.   Some may amortize it into the lease to fool you into thinking there's "Zero Down" at closing, and you effectively pay interest on these amounts.   The best method for you is to pay these costs at closing, which is what this spreadsheet assumes.  If the dealer does not calculate the lease according to this method, you will get different results, and most likely higher monthly payments. Don't fall for it, pay all your fees at closing.</t>
  </si>
  <si>
    <t>Note On Cap Cost Reductions:  You might think that all of the amounts in the "Amount Due At Lease Signing" section count as capital cost reductions.  The documentation, registration fees, other fees and security deposit do not reduce the cap cost, they are just closing expenses.</t>
  </si>
  <si>
    <t>Try to get out of paying bank fees, security deposits, and dealer acquisition fees. Many dealers offer "0 down" leases.  You may be able to convince them to drop the fees if you have excellent credit.  If they do charge these fees, try to have them itemized in the  Amount Due At Lease Signing section under "other fees" rather than amortizing them into the lease.  You don't want to pay interest on top of these fees.</t>
  </si>
  <si>
    <t>Try to get out of paying a security deposit.  This "refundable" fee is usually equivalent to 1 month's payment, so don't forget to include this amount in your calculations unless you have negotiated it out.  Again, dealers will sometimes offer "0 down" leases.</t>
  </si>
  <si>
    <t>Refreshed look, color scheme, new CarBuyingTips.com Logo, font changes</t>
  </si>
  <si>
    <t>Version 2.0  Last Update 7/20/2013</t>
  </si>
  <si>
    <t>due</t>
  </si>
  <si>
    <r>
      <t>More Cap Cost Reduction</t>
    </r>
    <r>
      <rPr>
        <sz val="10"/>
        <rFont val="Verdana"/>
        <family val="2"/>
      </rPr>
      <t xml:space="preserve"> (Credit For Net Trade-In Allowance)</t>
    </r>
  </si>
  <si>
    <t>plus any items you pay for over the Lease Term (service contracts, insurance, rustproofing, taxes, dealer acquisition fees, bank fees, outstanding prior loan or lease balances).  Some dealers may require your fees to be paid at inception instead of working them into the lease.</t>
  </si>
  <si>
    <t>This final cap cost amount will be used to calculate your base monthly payment.</t>
  </si>
  <si>
    <r>
      <t xml:space="preserve">This is a combination of the amount charged for the vehicle's decline in value through normal use, plus other items that will be paid over the lease term like fees, insurance, warranties, etc.  The formula for depreciation is </t>
    </r>
    <r>
      <rPr>
        <b/>
        <sz val="10"/>
        <rFont val="Verdana"/>
        <family val="2"/>
      </rPr>
      <t>(Adjusted capitalized Cost - Residual Value)</t>
    </r>
  </si>
  <si>
    <r>
      <t xml:space="preserve">Total "finance charge" during lease, </t>
    </r>
    <r>
      <rPr>
        <b/>
        <i/>
        <sz val="10"/>
        <rFont val="Verdana"/>
        <family val="2"/>
      </rPr>
      <t>NOT</t>
    </r>
    <r>
      <rPr>
        <sz val="10"/>
        <rFont val="Verdana"/>
        <family val="2"/>
      </rPr>
      <t xml:space="preserve"> calculated same way as loan interest.  The formula is  </t>
    </r>
    <r>
      <rPr>
        <b/>
        <sz val="10"/>
        <rFont val="Verdana"/>
        <family val="2"/>
      </rPr>
      <t xml:space="preserve">(Adjusted Cap Cost </t>
    </r>
    <r>
      <rPr>
        <b/>
        <sz val="12"/>
        <rFont val="Verdana"/>
        <family val="2"/>
      </rPr>
      <t>+</t>
    </r>
    <r>
      <rPr>
        <b/>
        <sz val="10"/>
        <rFont val="Verdana"/>
        <family val="2"/>
      </rPr>
      <t xml:space="preserve"> Residual Value)</t>
    </r>
    <r>
      <rPr>
        <b/>
        <sz val="12"/>
        <rFont val="Verdana"/>
        <family val="2"/>
      </rPr>
      <t xml:space="preserve"> *</t>
    </r>
    <r>
      <rPr>
        <b/>
        <sz val="10"/>
        <rFont val="Verdana"/>
        <family val="2"/>
      </rPr>
      <t xml:space="preserve"> Money Factor * Lease Term</t>
    </r>
  </si>
  <si>
    <t>Total of all Your Base              Monthly  Payments</t>
  </si>
  <si>
    <r>
      <t xml:space="preserve">First two components of your monthly payment: 1) Depreciation and any amortized amounts, and then 2) Rent Charge. The formula is </t>
    </r>
    <r>
      <rPr>
        <b/>
        <sz val="10"/>
        <rFont val="Verdana"/>
        <family val="2"/>
      </rPr>
      <t>(Depreciation + Rent Charge)/Number Months</t>
    </r>
  </si>
  <si>
    <t>This is the amount of the payment you will send to the leasing company every month.</t>
  </si>
  <si>
    <r>
      <t xml:space="preserve">All numbers that need to be entered by you have a </t>
    </r>
    <r>
      <rPr>
        <b/>
        <u val="single"/>
        <sz val="11"/>
        <rFont val="Verdana"/>
        <family val="2"/>
      </rPr>
      <t>thick blue underline</t>
    </r>
    <r>
      <rPr>
        <b/>
        <sz val="11"/>
        <rFont val="Verdana"/>
        <family val="2"/>
      </rPr>
      <t>.  This spreadsheet calculates the rest of the numbers for you.  Enter data only where you are supposed to.  All the other cells are locked and password protected, and we don't give out the password.</t>
    </r>
  </si>
  <si>
    <t xml:space="preserve">1) Enter the Money Factor in the light grey box at the top left of the spreadsheet.  </t>
  </si>
  <si>
    <t>2)  Enter the length of your lease term under "# of Months" in the same section next to the Money Factor.</t>
  </si>
  <si>
    <t>3)  Enter the rate of sales tax for your state in the same section next to the "# of months" box.</t>
  </si>
  <si>
    <t>4) Enter the negotiated selling price of the vehicle in the blue section at the upper right corner of the spreadsheet. Also add acquisition fees, and outstanding prior loan/lease balances and lease penalties.</t>
  </si>
  <si>
    <t>5)  If there is a Disposition Fee, add it to the ligh grey Other Charges section.  Better yet, negotiate it out of the deal.</t>
  </si>
  <si>
    <t>6)  In the med grey "Amount Due At Lease Signing" section enter the amount of cash you have to put down under the first "Capitalized Cost Reduction" line.  The tax will be calculated automatically.</t>
  </si>
  <si>
    <t>7) If you have a trade-in, enter it in the blue "How Amount Due at Lease Signing will be paid" section under "Credit For Net Trade-in Allowance".  This amount will then be automatically added to the grey section, and tax automatically added.</t>
  </si>
  <si>
    <t>8)  If there is a rebate, enter it in the blue "How Amount Due at Lease Signing will be paid" section under "Rebates"</t>
  </si>
  <si>
    <t>9) Anything else other than cash, rebates, and trade-in, goes in "Noncash Credit"  in the blue section.  If there's a security deposit, add it to the yellow section. (usually =1 month payment).</t>
  </si>
  <si>
    <t>Amount Paid By Others:</t>
  </si>
  <si>
    <t>10)  If you are getting a check from your parents, family or someone else for your purchase, add it to the blue section under "Amount Paid By Others"</t>
  </si>
  <si>
    <t>11) Whatever is left in the blue section is paid in cash by you.  Enter the amount in "Amount To Be Paid In Cash".  Some dealers lump the blue section as cash if there is no rebate or trade-in.</t>
  </si>
  <si>
    <t>12)  The dealer will supply you with the residual buyout value.  Enter it in the "Residual Value" of the light grey section.</t>
  </si>
  <si>
    <t>13)  If there are any other little miscellaneous taxes or fees or fudge factors associated with your monthly payment, enter them at the bottom of the greay section under "Components Of Your Monthly Payment".</t>
  </si>
  <si>
    <r>
      <rPr>
        <b/>
        <sz val="12"/>
        <rFont val="Verdana"/>
        <family val="2"/>
      </rPr>
      <t xml:space="preserve">Other Charges: </t>
    </r>
    <r>
      <rPr>
        <b/>
        <sz val="10"/>
        <rFont val="Verdana"/>
        <family val="2"/>
      </rPr>
      <t xml:space="preserve">                  </t>
    </r>
    <r>
      <rPr>
        <sz val="10"/>
        <rFont val="Verdana"/>
        <family val="2"/>
      </rPr>
      <t xml:space="preserve">     Leasing agents charge disposition fees if you don't buy car at the end.</t>
    </r>
  </si>
  <si>
    <r>
      <t xml:space="preserve">● Numbers underlined in </t>
    </r>
    <r>
      <rPr>
        <b/>
        <sz val="13"/>
        <color indexed="12"/>
        <rFont val="Verdana"/>
        <family val="2"/>
      </rPr>
      <t>BLUE</t>
    </r>
    <r>
      <rPr>
        <b/>
        <sz val="13"/>
        <rFont val="Verdana"/>
        <family val="2"/>
      </rPr>
      <t xml:space="preserve"> can be modified by the user</t>
    </r>
  </si>
  <si>
    <t>● Numbers underlined in BLACK are calculated by the spreadsheet and are password protected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</si>
</sst>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quot;$&quot;#,##0.00"/>
    <numFmt numFmtId="166" formatCode="0.0%"/>
    <numFmt numFmtId="167" formatCode="mmmm\ d\,\ yyyy"/>
    <numFmt numFmtId="168" formatCode="[$-409]dddd\,\ mmmm\ dd\,\ yyyy"/>
    <numFmt numFmtId="169" formatCode="m/d/yyyy;@"/>
  </numFmts>
  <fonts count="70">
    <font>
      <sz val="10"/>
      <name val="Arial"/>
      <family val="0"/>
    </font>
    <font>
      <b/>
      <sz val="10"/>
      <name val="Arial"/>
      <family val="2"/>
    </font>
    <font>
      <b/>
      <sz val="12"/>
      <name val="Arial"/>
      <family val="2"/>
    </font>
    <font>
      <b/>
      <sz val="16"/>
      <color indexed="9"/>
      <name val="Arial"/>
      <family val="2"/>
    </font>
    <font>
      <sz val="8"/>
      <name val="Tahoma"/>
      <family val="0"/>
    </font>
    <font>
      <b/>
      <sz val="8"/>
      <name val="Tahoma"/>
      <family val="0"/>
    </font>
    <font>
      <b/>
      <sz val="28"/>
      <name val="Verdana"/>
      <family val="2"/>
    </font>
    <font>
      <b/>
      <sz val="24"/>
      <name val="Verdana"/>
      <family val="2"/>
    </font>
    <font>
      <b/>
      <sz val="12"/>
      <color indexed="12"/>
      <name val="Verdana"/>
      <family val="2"/>
    </font>
    <font>
      <sz val="10"/>
      <name val="Verdana"/>
      <family val="2"/>
    </font>
    <font>
      <b/>
      <sz val="10"/>
      <name val="Verdana"/>
      <family val="2"/>
    </font>
    <font>
      <b/>
      <sz val="11"/>
      <name val="Verdana"/>
      <family val="2"/>
    </font>
    <font>
      <b/>
      <sz val="14"/>
      <name val="Verdana"/>
      <family val="2"/>
    </font>
    <font>
      <b/>
      <sz val="12"/>
      <name val="Verdana"/>
      <family val="2"/>
    </font>
    <font>
      <b/>
      <sz val="9"/>
      <name val="Verdana"/>
      <family val="2"/>
    </font>
    <font>
      <sz val="9"/>
      <name val="Verdana"/>
      <family val="2"/>
    </font>
    <font>
      <sz val="8"/>
      <name val="Verdana"/>
      <family val="2"/>
    </font>
    <font>
      <b/>
      <i/>
      <sz val="10"/>
      <name val="Verdana"/>
      <family val="2"/>
    </font>
    <font>
      <i/>
      <sz val="10"/>
      <name val="Verdana"/>
      <family val="2"/>
    </font>
    <font>
      <sz val="11"/>
      <name val="Verdana"/>
      <family val="2"/>
    </font>
    <font>
      <sz val="12"/>
      <name val="Verdana"/>
      <family val="2"/>
    </font>
    <font>
      <b/>
      <sz val="13"/>
      <name val="Verdana"/>
      <family val="2"/>
    </font>
    <font>
      <b/>
      <i/>
      <sz val="12"/>
      <color indexed="12"/>
      <name val="Verdana"/>
      <family val="2"/>
    </font>
    <font>
      <b/>
      <sz val="12"/>
      <name val="Tahoma"/>
      <family val="2"/>
    </font>
    <font>
      <sz val="12"/>
      <name val="Tahoma"/>
      <family val="2"/>
    </font>
    <font>
      <b/>
      <sz val="14"/>
      <color indexed="12"/>
      <name val="Verdana"/>
      <family val="2"/>
    </font>
    <font>
      <u val="single"/>
      <sz val="10"/>
      <color indexed="12"/>
      <name val="Arial"/>
      <family val="2"/>
    </font>
    <font>
      <b/>
      <u val="single"/>
      <sz val="11"/>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56"/>
      <name val="Verdana"/>
      <family val="2"/>
    </font>
    <font>
      <b/>
      <u val="single"/>
      <sz val="14"/>
      <color indexed="56"/>
      <name val="Verdana"/>
      <family val="2"/>
    </font>
    <font>
      <u val="single"/>
      <sz val="10"/>
      <color indexed="20"/>
      <name val="Arial"/>
      <family val="2"/>
    </font>
    <font>
      <b/>
      <sz val="13"/>
      <color indexed="12"/>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3"/>
      <name val="Verdana"/>
      <family val="2"/>
    </font>
    <font>
      <b/>
      <u val="single"/>
      <sz val="14"/>
      <color theme="3"/>
      <name val="Verdana"/>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1"/>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thick">
        <color indexed="12"/>
      </bottom>
    </border>
    <border>
      <left>
        <color indexed="63"/>
      </left>
      <right style="thin"/>
      <top style="medium">
        <color indexed="12"/>
      </top>
      <bottom style="medium">
        <color indexed="12"/>
      </bottom>
    </border>
    <border>
      <left style="medium"/>
      <right style="medium"/>
      <top style="medium"/>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medium">
        <color indexed="12"/>
      </bottom>
    </border>
    <border>
      <left>
        <color indexed="63"/>
      </left>
      <right>
        <color indexed="63"/>
      </right>
      <top>
        <color indexed="63"/>
      </top>
      <bottom style="thick"/>
    </border>
    <border>
      <left>
        <color indexed="63"/>
      </left>
      <right style="thin"/>
      <top>
        <color indexed="63"/>
      </top>
      <bottom style="thick"/>
    </border>
    <border>
      <left style="medium"/>
      <right style="medium"/>
      <top style="medium"/>
      <bottom style="thick"/>
    </border>
    <border>
      <left>
        <color indexed="63"/>
      </left>
      <right>
        <color indexed="63"/>
      </right>
      <top style="thin"/>
      <bottom style="thick">
        <color indexed="12"/>
      </bottom>
    </border>
    <border>
      <left>
        <color indexed="63"/>
      </left>
      <right style="thin"/>
      <top style="thin"/>
      <bottom>
        <color indexed="63"/>
      </bottom>
    </border>
    <border>
      <left>
        <color indexed="63"/>
      </left>
      <right>
        <color indexed="63"/>
      </right>
      <top style="thick">
        <color indexed="12"/>
      </top>
      <bottom style="thick">
        <color indexed="12"/>
      </bottom>
    </border>
    <border>
      <left style="medium"/>
      <right style="medium"/>
      <top style="medium"/>
      <bottom>
        <color indexed="63"/>
      </bottom>
    </border>
    <border>
      <left>
        <color indexed="63"/>
      </left>
      <right>
        <color indexed="63"/>
      </right>
      <top style="medium">
        <color indexed="12"/>
      </top>
      <bottom style="medium">
        <color indexed="12"/>
      </bottom>
    </border>
    <border>
      <left style="thin"/>
      <right style="medium"/>
      <top>
        <color indexed="63"/>
      </top>
      <bottom style="thin"/>
    </border>
    <border>
      <left style="medium"/>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style="thick">
        <color indexed="12"/>
      </top>
      <bottom>
        <color indexed="63"/>
      </bottom>
    </border>
    <border>
      <left style="thin"/>
      <right>
        <color indexed="63"/>
      </right>
      <top>
        <color indexed="63"/>
      </top>
      <bottom style="thick"/>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thin"/>
      <top>
        <color indexed="63"/>
      </top>
      <bottom style="medium">
        <color indexed="12"/>
      </bottom>
    </border>
    <border>
      <left style="medium"/>
      <right>
        <color indexed="63"/>
      </right>
      <top>
        <color indexed="63"/>
      </top>
      <bottom style="thin"/>
    </border>
    <border>
      <left>
        <color indexed="63"/>
      </left>
      <right style="thin"/>
      <top style="medium">
        <color indexed="12"/>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6"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40">
    <xf numFmtId="0" fontId="0" fillId="0" borderId="0" xfId="0" applyAlignment="1">
      <alignment/>
    </xf>
    <xf numFmtId="0" fontId="0" fillId="0" borderId="0" xfId="0" applyAlignment="1" applyProtection="1">
      <alignment/>
      <protection locked="0"/>
    </xf>
    <xf numFmtId="0" fontId="9" fillId="33" borderId="10" xfId="0" applyFont="1" applyFill="1" applyBorder="1" applyAlignment="1" applyProtection="1">
      <alignment/>
      <protection locked="0"/>
    </xf>
    <xf numFmtId="0" fontId="9" fillId="34" borderId="10" xfId="0" applyFont="1" applyFill="1" applyBorder="1" applyAlignment="1" applyProtection="1">
      <alignment/>
      <protection locked="0"/>
    </xf>
    <xf numFmtId="0" fontId="10" fillId="34" borderId="11" xfId="0" applyFont="1" applyFill="1" applyBorder="1" applyAlignment="1" applyProtection="1">
      <alignment/>
      <protection locked="0"/>
    </xf>
    <xf numFmtId="0" fontId="9" fillId="33" borderId="0" xfId="0" applyFont="1" applyFill="1" applyBorder="1" applyAlignment="1" applyProtection="1">
      <alignment/>
      <protection/>
    </xf>
    <xf numFmtId="0" fontId="9" fillId="33" borderId="12" xfId="0" applyFont="1" applyFill="1" applyBorder="1" applyAlignment="1" applyProtection="1">
      <alignment/>
      <protection/>
    </xf>
    <xf numFmtId="0" fontId="9" fillId="33" borderId="0" xfId="0" applyFont="1" applyFill="1" applyBorder="1" applyAlignment="1" applyProtection="1">
      <alignment/>
      <protection locked="0"/>
    </xf>
    <xf numFmtId="0" fontId="9" fillId="33" borderId="12" xfId="0" applyFont="1" applyFill="1" applyBorder="1" applyAlignment="1" applyProtection="1">
      <alignment/>
      <protection locked="0"/>
    </xf>
    <xf numFmtId="0" fontId="10" fillId="33" borderId="0" xfId="0" applyFont="1" applyFill="1" applyBorder="1" applyAlignment="1" applyProtection="1">
      <alignment horizontal="center"/>
      <protection locked="0"/>
    </xf>
    <xf numFmtId="0" fontId="10" fillId="33" borderId="13" xfId="0" applyFont="1" applyFill="1" applyBorder="1" applyAlignment="1" applyProtection="1">
      <alignment horizontal="center"/>
      <protection locked="0"/>
    </xf>
    <xf numFmtId="0" fontId="9" fillId="33" borderId="13" xfId="0" applyFont="1" applyFill="1" applyBorder="1" applyAlignment="1" applyProtection="1">
      <alignment/>
      <protection locked="0"/>
    </xf>
    <xf numFmtId="0" fontId="13" fillId="33" borderId="14" xfId="0" applyFont="1" applyFill="1" applyBorder="1" applyAlignment="1" applyProtection="1">
      <alignment horizontal="center"/>
      <protection locked="0"/>
    </xf>
    <xf numFmtId="10" fontId="10" fillId="33" borderId="0" xfId="59" applyNumberFormat="1" applyFont="1" applyFill="1" applyBorder="1" applyAlignment="1" applyProtection="1">
      <alignment horizontal="center"/>
      <protection/>
    </xf>
    <xf numFmtId="0" fontId="9" fillId="35" borderId="0" xfId="0" applyFont="1" applyFill="1" applyBorder="1" applyAlignment="1" applyProtection="1">
      <alignment/>
      <protection/>
    </xf>
    <xf numFmtId="0" fontId="9" fillId="34" borderId="0" xfId="0" applyFont="1" applyFill="1" applyBorder="1" applyAlignment="1" applyProtection="1">
      <alignment/>
      <protection locked="0"/>
    </xf>
    <xf numFmtId="165" fontId="9" fillId="33" borderId="15" xfId="0" applyNumberFormat="1" applyFont="1" applyFill="1" applyBorder="1" applyAlignment="1" applyProtection="1">
      <alignment/>
      <protection/>
    </xf>
    <xf numFmtId="0" fontId="0" fillId="35" borderId="10" xfId="0" applyFill="1" applyBorder="1" applyAlignment="1" applyProtection="1">
      <alignment horizontal="center" vertical="top" wrapText="1"/>
      <protection locked="0"/>
    </xf>
    <xf numFmtId="165" fontId="2" fillId="35" borderId="16" xfId="0" applyNumberFormat="1" applyFont="1" applyFill="1" applyBorder="1" applyAlignment="1" applyProtection="1">
      <alignment/>
      <protection/>
    </xf>
    <xf numFmtId="0" fontId="0" fillId="35" borderId="12" xfId="0" applyFill="1" applyBorder="1" applyAlignment="1" applyProtection="1">
      <alignment horizontal="center" vertical="top" wrapText="1"/>
      <protection locked="0"/>
    </xf>
    <xf numFmtId="0" fontId="10" fillId="34" borderId="10" xfId="0" applyFont="1" applyFill="1" applyBorder="1" applyAlignment="1" applyProtection="1">
      <alignment/>
      <protection locked="0"/>
    </xf>
    <xf numFmtId="0" fontId="9" fillId="34" borderId="17" xfId="0" applyFont="1" applyFill="1" applyBorder="1" applyAlignment="1" applyProtection="1">
      <alignment horizontal="center"/>
      <protection locked="0"/>
    </xf>
    <xf numFmtId="0" fontId="10" fillId="34" borderId="0" xfId="0" applyFont="1" applyFill="1" applyBorder="1" applyAlignment="1" applyProtection="1">
      <alignment/>
      <protection locked="0"/>
    </xf>
    <xf numFmtId="0" fontId="10" fillId="34" borderId="18" xfId="0" applyFont="1" applyFill="1" applyBorder="1" applyAlignment="1" applyProtection="1">
      <alignment horizontal="center"/>
      <protection/>
    </xf>
    <xf numFmtId="7" fontId="10" fillId="34" borderId="17" xfId="44" applyNumberFormat="1" applyFont="1" applyFill="1" applyBorder="1" applyAlignment="1" applyProtection="1">
      <alignment horizontal="center"/>
      <protection/>
    </xf>
    <xf numFmtId="0" fontId="9" fillId="34" borderId="18" xfId="0" applyFont="1" applyFill="1" applyBorder="1" applyAlignment="1" applyProtection="1">
      <alignment horizontal="center"/>
      <protection locked="0"/>
    </xf>
    <xf numFmtId="0" fontId="0" fillId="35" borderId="0" xfId="0" applyFill="1" applyBorder="1" applyAlignment="1" applyProtection="1">
      <alignment/>
      <protection/>
    </xf>
    <xf numFmtId="0" fontId="2" fillId="35" borderId="0" xfId="0" applyFont="1" applyFill="1" applyBorder="1" applyAlignment="1" applyProtection="1">
      <alignment horizontal="right"/>
      <protection locked="0"/>
    </xf>
    <xf numFmtId="0" fontId="0" fillId="35" borderId="0" xfId="0" applyFill="1" applyBorder="1" applyAlignment="1" applyProtection="1">
      <alignment/>
      <protection locked="0"/>
    </xf>
    <xf numFmtId="0" fontId="10" fillId="35" borderId="10" xfId="0" applyFont="1" applyFill="1" applyBorder="1" applyAlignment="1" applyProtection="1">
      <alignment/>
      <protection/>
    </xf>
    <xf numFmtId="0" fontId="10" fillId="35" borderId="10" xfId="0" applyFont="1" applyFill="1" applyBorder="1" applyAlignment="1" applyProtection="1">
      <alignment/>
      <protection locked="0"/>
    </xf>
    <xf numFmtId="0" fontId="13" fillId="33" borderId="10" xfId="0" applyFont="1" applyFill="1" applyBorder="1" applyAlignment="1" applyProtection="1">
      <alignment/>
      <protection/>
    </xf>
    <xf numFmtId="0" fontId="10" fillId="33" borderId="0" xfId="0" applyFont="1" applyFill="1" applyBorder="1" applyAlignment="1" applyProtection="1">
      <alignment/>
      <protection locked="0"/>
    </xf>
    <xf numFmtId="165" fontId="13" fillId="33" borderId="0" xfId="0" applyNumberFormat="1" applyFont="1" applyFill="1" applyBorder="1" applyAlignment="1" applyProtection="1">
      <alignment horizontal="left"/>
      <protection locked="0"/>
    </xf>
    <xf numFmtId="165" fontId="13" fillId="33" borderId="17" xfId="0" applyNumberFormat="1" applyFont="1" applyFill="1" applyBorder="1" applyAlignment="1" applyProtection="1">
      <alignment horizontal="left"/>
      <protection/>
    </xf>
    <xf numFmtId="0" fontId="13" fillId="33" borderId="0" xfId="0" applyFont="1" applyFill="1" applyBorder="1" applyAlignment="1" applyProtection="1">
      <alignment/>
      <protection locked="0"/>
    </xf>
    <xf numFmtId="0" fontId="16" fillId="33" borderId="10" xfId="0" applyFont="1" applyFill="1" applyBorder="1" applyAlignment="1" applyProtection="1">
      <alignment/>
      <protection/>
    </xf>
    <xf numFmtId="0" fontId="9" fillId="33" borderId="10" xfId="0" applyFont="1" applyFill="1" applyBorder="1" applyAlignment="1" applyProtection="1">
      <alignment/>
      <protection/>
    </xf>
    <xf numFmtId="0" fontId="12" fillId="33" borderId="0" xfId="0" applyFont="1" applyFill="1" applyBorder="1" applyAlignment="1" applyProtection="1">
      <alignment horizontal="right"/>
      <protection locked="0"/>
    </xf>
    <xf numFmtId="165" fontId="13" fillId="33" borderId="17" xfId="0" applyNumberFormat="1" applyFont="1" applyFill="1" applyBorder="1" applyAlignment="1" applyProtection="1">
      <alignment/>
      <protection/>
    </xf>
    <xf numFmtId="0" fontId="13" fillId="33" borderId="0" xfId="0" applyFont="1" applyFill="1" applyBorder="1" applyAlignment="1" applyProtection="1">
      <alignment horizontal="right"/>
      <protection locked="0"/>
    </xf>
    <xf numFmtId="165" fontId="13" fillId="33" borderId="19" xfId="0" applyNumberFormat="1" applyFont="1" applyFill="1" applyBorder="1" applyAlignment="1" applyProtection="1">
      <alignment/>
      <protection locked="0"/>
    </xf>
    <xf numFmtId="0" fontId="13" fillId="33" borderId="0" xfId="0" applyFont="1" applyFill="1" applyBorder="1" applyAlignment="1" applyProtection="1">
      <alignment horizontal="left" wrapText="1"/>
      <protection locked="0"/>
    </xf>
    <xf numFmtId="0" fontId="13" fillId="33" borderId="10" xfId="0" applyFont="1" applyFill="1" applyBorder="1" applyAlignment="1" applyProtection="1">
      <alignment horizontal="left" wrapText="1"/>
      <protection/>
    </xf>
    <xf numFmtId="0" fontId="13" fillId="33" borderId="0" xfId="0" applyFont="1" applyFill="1" applyBorder="1" applyAlignment="1" applyProtection="1">
      <alignment horizontal="left" wrapText="1"/>
      <protection/>
    </xf>
    <xf numFmtId="0" fontId="9" fillId="33" borderId="0" xfId="0" applyFont="1" applyFill="1" applyBorder="1" applyAlignment="1" applyProtection="1">
      <alignment horizontal="left" vertical="top" wrapText="1"/>
      <protection/>
    </xf>
    <xf numFmtId="0" fontId="9" fillId="33" borderId="12" xfId="0" applyFont="1" applyFill="1" applyBorder="1" applyAlignment="1" applyProtection="1">
      <alignment horizontal="left" vertical="top" wrapText="1"/>
      <protection/>
    </xf>
    <xf numFmtId="0" fontId="13" fillId="33" borderId="0" xfId="0" applyFont="1" applyFill="1" applyBorder="1" applyAlignment="1" applyProtection="1">
      <alignment horizontal="right" wrapText="1"/>
      <protection locked="0"/>
    </xf>
    <xf numFmtId="3" fontId="13" fillId="33" borderId="17" xfId="0" applyNumberFormat="1" applyFont="1" applyFill="1" applyBorder="1" applyAlignment="1" applyProtection="1">
      <alignment horizontal="center"/>
      <protection/>
    </xf>
    <xf numFmtId="0" fontId="9" fillId="33" borderId="19" xfId="0" applyFont="1" applyFill="1" applyBorder="1" applyAlignment="1" applyProtection="1">
      <alignment/>
      <protection locked="0"/>
    </xf>
    <xf numFmtId="165" fontId="13" fillId="33" borderId="16" xfId="0" applyNumberFormat="1" applyFont="1" applyFill="1" applyBorder="1" applyAlignment="1" applyProtection="1">
      <alignment/>
      <protection/>
    </xf>
    <xf numFmtId="0" fontId="11" fillId="33" borderId="10" xfId="0" applyFont="1" applyFill="1" applyBorder="1" applyAlignment="1" applyProtection="1">
      <alignment/>
      <protection/>
    </xf>
    <xf numFmtId="0" fontId="19" fillId="33" borderId="0" xfId="0" applyFont="1" applyFill="1" applyBorder="1" applyAlignment="1" applyProtection="1">
      <alignment/>
      <protection/>
    </xf>
    <xf numFmtId="0" fontId="13" fillId="33" borderId="10" xfId="0" applyFont="1" applyFill="1" applyBorder="1" applyAlignment="1" applyProtection="1">
      <alignment horizontal="left"/>
      <protection/>
    </xf>
    <xf numFmtId="0" fontId="10" fillId="35" borderId="10" xfId="0" applyFont="1" applyFill="1" applyBorder="1" applyAlignment="1" applyProtection="1">
      <alignment/>
      <protection/>
    </xf>
    <xf numFmtId="0" fontId="9" fillId="35" borderId="12" xfId="0" applyFont="1" applyFill="1" applyBorder="1" applyAlignment="1" applyProtection="1">
      <alignment/>
      <protection/>
    </xf>
    <xf numFmtId="0" fontId="9" fillId="35" borderId="10" xfId="0" applyFont="1" applyFill="1" applyBorder="1" applyAlignment="1" applyProtection="1">
      <alignment horizontal="right"/>
      <protection/>
    </xf>
    <xf numFmtId="0" fontId="10" fillId="35" borderId="19" xfId="0" applyFont="1" applyFill="1" applyBorder="1" applyAlignment="1" applyProtection="1">
      <alignment horizontal="center"/>
      <protection locked="0"/>
    </xf>
    <xf numFmtId="0" fontId="9" fillId="35" borderId="10" xfId="0" applyFont="1" applyFill="1" applyBorder="1" applyAlignment="1" applyProtection="1">
      <alignment/>
      <protection locked="0"/>
    </xf>
    <xf numFmtId="0" fontId="9" fillId="35" borderId="0" xfId="0" applyFont="1" applyFill="1" applyBorder="1" applyAlignment="1" applyProtection="1">
      <alignment/>
      <protection locked="0"/>
    </xf>
    <xf numFmtId="0" fontId="9" fillId="35" borderId="12" xfId="0" applyFont="1" applyFill="1" applyBorder="1" applyAlignment="1" applyProtection="1">
      <alignment/>
      <protection locked="0"/>
    </xf>
    <xf numFmtId="0" fontId="9" fillId="35" borderId="20" xfId="0" applyFont="1" applyFill="1" applyBorder="1" applyAlignment="1" applyProtection="1">
      <alignment/>
      <protection locked="0"/>
    </xf>
    <xf numFmtId="0" fontId="9" fillId="35" borderId="21" xfId="0" applyFont="1" applyFill="1" applyBorder="1" applyAlignment="1" applyProtection="1">
      <alignment/>
      <protection locked="0"/>
    </xf>
    <xf numFmtId="0" fontId="9" fillId="35" borderId="20" xfId="0" applyFont="1" applyFill="1" applyBorder="1" applyAlignment="1" applyProtection="1">
      <alignment vertical="center"/>
      <protection locked="0"/>
    </xf>
    <xf numFmtId="0" fontId="13" fillId="35" borderId="20" xfId="0" applyFont="1" applyFill="1" applyBorder="1" applyAlignment="1" applyProtection="1">
      <alignment horizontal="center" vertical="center"/>
      <protection locked="0"/>
    </xf>
    <xf numFmtId="165" fontId="13" fillId="35" borderId="22" xfId="0" applyNumberFormat="1" applyFont="1" applyFill="1" applyBorder="1" applyAlignment="1" applyProtection="1">
      <alignment horizontal="center" vertical="center"/>
      <protection locked="0"/>
    </xf>
    <xf numFmtId="0" fontId="0" fillId="36" borderId="0" xfId="0" applyFill="1" applyAlignment="1" applyProtection="1">
      <alignment/>
      <protection locked="0"/>
    </xf>
    <xf numFmtId="0" fontId="9" fillId="8" borderId="10" xfId="0" applyFont="1" applyFill="1" applyBorder="1" applyAlignment="1" applyProtection="1">
      <alignment horizontal="center" wrapText="1"/>
      <protection locked="0"/>
    </xf>
    <xf numFmtId="165" fontId="10" fillId="8" borderId="0" xfId="0" applyNumberFormat="1" applyFont="1" applyFill="1" applyBorder="1" applyAlignment="1" applyProtection="1">
      <alignment horizontal="center" wrapText="1"/>
      <protection locked="0"/>
    </xf>
    <xf numFmtId="0" fontId="0" fillId="8" borderId="10" xfId="0" applyFill="1" applyBorder="1" applyAlignment="1" applyProtection="1">
      <alignment horizontal="center" wrapText="1"/>
      <protection locked="0"/>
    </xf>
    <xf numFmtId="165" fontId="1" fillId="8" borderId="0" xfId="0" applyNumberFormat="1" applyFont="1" applyFill="1" applyBorder="1" applyAlignment="1" applyProtection="1">
      <alignment horizontal="center" wrapText="1"/>
      <protection locked="0"/>
    </xf>
    <xf numFmtId="10" fontId="13" fillId="33" borderId="14" xfId="59" applyNumberFormat="1" applyFont="1" applyFill="1" applyBorder="1" applyAlignment="1" applyProtection="1">
      <alignment horizontal="center"/>
      <protection locked="0"/>
    </xf>
    <xf numFmtId="10" fontId="10" fillId="33" borderId="13" xfId="59" applyNumberFormat="1" applyFont="1" applyFill="1" applyBorder="1" applyAlignment="1" applyProtection="1">
      <alignment horizontal="center"/>
      <protection/>
    </xf>
    <xf numFmtId="7" fontId="9" fillId="8" borderId="23" xfId="44" applyNumberFormat="1" applyFont="1" applyFill="1" applyBorder="1" applyAlignment="1" applyProtection="1">
      <alignment/>
      <protection locked="0"/>
    </xf>
    <xf numFmtId="0" fontId="0" fillId="8" borderId="24" xfId="0" applyFill="1" applyBorder="1" applyAlignment="1" applyProtection="1">
      <alignment/>
      <protection locked="0"/>
    </xf>
    <xf numFmtId="7" fontId="9" fillId="8" borderId="25" xfId="44" applyNumberFormat="1" applyFont="1" applyFill="1" applyBorder="1" applyAlignment="1" applyProtection="1">
      <alignment/>
      <protection locked="0"/>
    </xf>
    <xf numFmtId="0" fontId="0" fillId="8" borderId="12" xfId="0" applyFill="1" applyBorder="1" applyAlignment="1" applyProtection="1">
      <alignment/>
      <protection locked="0"/>
    </xf>
    <xf numFmtId="0" fontId="0" fillId="8" borderId="0" xfId="0" applyFill="1" applyBorder="1" applyAlignment="1" applyProtection="1">
      <alignment/>
      <protection/>
    </xf>
    <xf numFmtId="0" fontId="0" fillId="8" borderId="0" xfId="0" applyFill="1" applyBorder="1" applyAlignment="1" applyProtection="1">
      <alignment/>
      <protection locked="0"/>
    </xf>
    <xf numFmtId="7" fontId="9" fillId="8" borderId="0" xfId="44" applyNumberFormat="1" applyFont="1" applyFill="1" applyBorder="1" applyAlignment="1" applyProtection="1">
      <alignment/>
      <protection locked="0"/>
    </xf>
    <xf numFmtId="165" fontId="13" fillId="8" borderId="26" xfId="0" applyNumberFormat="1" applyFont="1" applyFill="1" applyBorder="1" applyAlignment="1" applyProtection="1">
      <alignment/>
      <protection/>
    </xf>
    <xf numFmtId="165" fontId="9" fillId="35" borderId="14" xfId="0" applyNumberFormat="1" applyFont="1" applyFill="1" applyBorder="1" applyAlignment="1" applyProtection="1">
      <alignment/>
      <protection locked="0"/>
    </xf>
    <xf numFmtId="165" fontId="9" fillId="35" borderId="0" xfId="0" applyNumberFormat="1" applyFont="1" applyFill="1" applyBorder="1" applyAlignment="1" applyProtection="1">
      <alignment/>
      <protection/>
    </xf>
    <xf numFmtId="165" fontId="9" fillId="35" borderId="0" xfId="0" applyNumberFormat="1" applyFont="1" applyFill="1" applyBorder="1" applyAlignment="1" applyProtection="1">
      <alignment/>
      <protection locked="0"/>
    </xf>
    <xf numFmtId="165" fontId="9" fillId="35" borderId="19" xfId="0" applyNumberFormat="1" applyFont="1" applyFill="1" applyBorder="1" applyAlignment="1" applyProtection="1">
      <alignment/>
      <protection locked="0"/>
    </xf>
    <xf numFmtId="165" fontId="9" fillId="35" borderId="27" xfId="0" applyNumberFormat="1" applyFont="1" applyFill="1" applyBorder="1" applyAlignment="1" applyProtection="1">
      <alignment/>
      <protection locked="0"/>
    </xf>
    <xf numFmtId="0" fontId="0" fillId="37" borderId="0" xfId="0" applyFill="1" applyAlignment="1">
      <alignment/>
    </xf>
    <xf numFmtId="0" fontId="13" fillId="35" borderId="11" xfId="0" applyFont="1" applyFill="1" applyBorder="1" applyAlignment="1" applyProtection="1">
      <alignment/>
      <protection/>
    </xf>
    <xf numFmtId="0" fontId="0" fillId="35" borderId="13" xfId="0" applyFill="1" applyBorder="1" applyAlignment="1" applyProtection="1">
      <alignment/>
      <protection/>
    </xf>
    <xf numFmtId="0" fontId="0" fillId="35" borderId="13" xfId="0" applyFill="1" applyBorder="1" applyAlignment="1" applyProtection="1">
      <alignment/>
      <protection locked="0"/>
    </xf>
    <xf numFmtId="0" fontId="0" fillId="8" borderId="11" xfId="0" applyFill="1" applyBorder="1" applyAlignment="1" applyProtection="1">
      <alignment horizontal="center" wrapText="1"/>
      <protection locked="0"/>
    </xf>
    <xf numFmtId="165" fontId="1" fillId="8" borderId="13" xfId="0" applyNumberFormat="1" applyFont="1" applyFill="1" applyBorder="1" applyAlignment="1" applyProtection="1">
      <alignment horizontal="center" wrapText="1"/>
      <protection locked="0"/>
    </xf>
    <xf numFmtId="0" fontId="9" fillId="34" borderId="13" xfId="0" applyFont="1" applyFill="1" applyBorder="1" applyAlignment="1" applyProtection="1">
      <alignment/>
      <protection locked="0"/>
    </xf>
    <xf numFmtId="0" fontId="0" fillId="35" borderId="28" xfId="0" applyFill="1" applyBorder="1" applyAlignment="1" applyProtection="1">
      <alignment/>
      <protection locked="0"/>
    </xf>
    <xf numFmtId="165" fontId="2" fillId="35" borderId="29" xfId="0" applyNumberFormat="1" applyFont="1" applyFill="1" applyBorder="1" applyAlignment="1" applyProtection="1">
      <alignment/>
      <protection/>
    </xf>
    <xf numFmtId="0" fontId="0" fillId="35" borderId="30" xfId="0" applyFill="1" applyBorder="1" applyAlignment="1" applyProtection="1">
      <alignment/>
      <protection locked="0"/>
    </xf>
    <xf numFmtId="0" fontId="10" fillId="34" borderId="31" xfId="0" applyFont="1" applyFill="1" applyBorder="1" applyAlignment="1" applyProtection="1">
      <alignment horizontal="left" vertical="center"/>
      <protection locked="0"/>
    </xf>
    <xf numFmtId="0" fontId="10" fillId="34" borderId="32" xfId="0" applyFont="1" applyFill="1" applyBorder="1" applyAlignment="1" applyProtection="1">
      <alignment horizontal="left" vertical="center"/>
      <protection locked="0"/>
    </xf>
    <xf numFmtId="0" fontId="9" fillId="34" borderId="0" xfId="0" applyFont="1" applyFill="1" applyBorder="1" applyAlignment="1" applyProtection="1">
      <alignment horizontal="left" vertical="center"/>
      <protection locked="0"/>
    </xf>
    <xf numFmtId="165" fontId="10" fillId="34" borderId="17" xfId="0" applyNumberFormat="1" applyFont="1" applyFill="1" applyBorder="1" applyAlignment="1" applyProtection="1">
      <alignment horizontal="center" vertical="center"/>
      <protection/>
    </xf>
    <xf numFmtId="0" fontId="0" fillId="0" borderId="0" xfId="0" applyAlignment="1" applyProtection="1">
      <alignment vertical="center"/>
      <protection locked="0"/>
    </xf>
    <xf numFmtId="0" fontId="9" fillId="0" borderId="0" xfId="0" applyFont="1" applyAlignment="1">
      <alignment/>
    </xf>
    <xf numFmtId="0" fontId="9" fillId="0" borderId="0" xfId="0" applyFont="1" applyAlignment="1" applyProtection="1">
      <alignment/>
      <protection/>
    </xf>
    <xf numFmtId="0" fontId="8" fillId="0" borderId="0" xfId="0" applyFont="1" applyAlignment="1">
      <alignment horizontal="left" wrapText="1"/>
    </xf>
    <xf numFmtId="0" fontId="9" fillId="0" borderId="0" xfId="0" applyFont="1" applyAlignment="1">
      <alignment horizontal="left" wrapText="1"/>
    </xf>
    <xf numFmtId="0" fontId="25" fillId="0" borderId="0" xfId="0" applyFont="1" applyAlignment="1">
      <alignment horizontal="center"/>
    </xf>
    <xf numFmtId="0" fontId="10" fillId="0" borderId="0" xfId="0" applyFont="1" applyAlignment="1">
      <alignment/>
    </xf>
    <xf numFmtId="167" fontId="9" fillId="0" borderId="0" xfId="0" applyNumberFormat="1" applyFont="1" applyAlignment="1">
      <alignment/>
    </xf>
    <xf numFmtId="0" fontId="67" fillId="38" borderId="0" xfId="0" applyFont="1" applyFill="1" applyAlignment="1">
      <alignment/>
    </xf>
    <xf numFmtId="0" fontId="9" fillId="38" borderId="0" xfId="0" applyFont="1" applyFill="1" applyAlignment="1">
      <alignment/>
    </xf>
    <xf numFmtId="169" fontId="10" fillId="0" borderId="0" xfId="0" applyNumberFormat="1" applyFont="1" applyAlignment="1">
      <alignment horizontal="right"/>
    </xf>
    <xf numFmtId="169" fontId="9" fillId="0" borderId="0" xfId="0" applyNumberFormat="1" applyFont="1" applyAlignment="1">
      <alignment horizontal="right"/>
    </xf>
    <xf numFmtId="0" fontId="7" fillId="38" borderId="0" xfId="0" applyFont="1" applyFill="1" applyAlignment="1">
      <alignment/>
    </xf>
    <xf numFmtId="0" fontId="13" fillId="38" borderId="0" xfId="0" applyFont="1" applyFill="1" applyAlignment="1">
      <alignment vertical="center"/>
    </xf>
    <xf numFmtId="0" fontId="68" fillId="38" borderId="0" xfId="53" applyFont="1" applyFill="1" applyAlignment="1" applyProtection="1">
      <alignment vertical="center"/>
      <protection/>
    </xf>
    <xf numFmtId="0" fontId="9" fillId="0" borderId="0" xfId="0" applyFont="1" applyAlignment="1">
      <alignment/>
    </xf>
    <xf numFmtId="0" fontId="12" fillId="0" borderId="0" xfId="0" applyFont="1" applyAlignment="1">
      <alignment/>
    </xf>
    <xf numFmtId="0" fontId="6" fillId="38" borderId="0" xfId="0" applyFont="1" applyFill="1" applyAlignment="1" applyProtection="1">
      <alignment horizontal="center" vertical="center"/>
      <protection/>
    </xf>
    <xf numFmtId="0" fontId="13" fillId="38" borderId="0" xfId="0" applyFont="1" applyFill="1" applyAlignment="1" applyProtection="1">
      <alignment horizontal="center" vertical="center"/>
      <protection/>
    </xf>
    <xf numFmtId="0" fontId="10" fillId="8" borderId="0" xfId="0" applyFont="1" applyFill="1" applyBorder="1" applyAlignment="1" applyProtection="1">
      <alignment horizontal="right"/>
      <protection/>
    </xf>
    <xf numFmtId="0" fontId="10" fillId="8" borderId="32" xfId="0" applyFont="1" applyFill="1" applyBorder="1" applyAlignment="1" applyProtection="1">
      <alignment horizontal="right"/>
      <protection/>
    </xf>
    <xf numFmtId="0" fontId="13" fillId="33" borderId="32" xfId="0" applyFont="1" applyFill="1" applyBorder="1" applyAlignment="1" applyProtection="1">
      <alignment horizontal="center" vertical="center" wrapText="1"/>
      <protection locked="0"/>
    </xf>
    <xf numFmtId="0" fontId="13" fillId="33" borderId="0" xfId="0" applyFont="1" applyFill="1" applyBorder="1" applyAlignment="1" applyProtection="1">
      <alignment horizontal="center" vertical="center" wrapText="1"/>
      <protection locked="0"/>
    </xf>
    <xf numFmtId="0" fontId="13" fillId="33" borderId="31" xfId="0" applyFont="1" applyFill="1" applyBorder="1" applyAlignment="1" applyProtection="1">
      <alignment horizontal="right" vertical="center" wrapText="1"/>
      <protection locked="0"/>
    </xf>
    <xf numFmtId="0" fontId="13" fillId="33" borderId="32" xfId="0" applyFont="1" applyFill="1" applyBorder="1" applyAlignment="1" applyProtection="1">
      <alignment horizontal="right" vertical="center" wrapText="1"/>
      <protection locked="0"/>
    </xf>
    <xf numFmtId="0" fontId="13" fillId="33" borderId="10" xfId="0" applyFont="1" applyFill="1" applyBorder="1" applyAlignment="1" applyProtection="1">
      <alignment horizontal="right" vertical="center" wrapText="1"/>
      <protection locked="0"/>
    </xf>
    <xf numFmtId="0" fontId="13" fillId="33" borderId="0" xfId="0" applyFont="1" applyFill="1" applyBorder="1" applyAlignment="1" applyProtection="1">
      <alignment horizontal="right" vertical="center" wrapText="1"/>
      <protection locked="0"/>
    </xf>
    <xf numFmtId="0" fontId="9" fillId="33" borderId="0" xfId="0" applyFont="1" applyFill="1" applyBorder="1" applyAlignment="1" applyProtection="1">
      <alignment horizontal="left" vertical="top" wrapText="1"/>
      <protection/>
    </xf>
    <xf numFmtId="0" fontId="9" fillId="33" borderId="12" xfId="0" applyFont="1" applyFill="1" applyBorder="1" applyAlignment="1" applyProtection="1">
      <alignment horizontal="left" vertical="top" wrapText="1"/>
      <protection/>
    </xf>
    <xf numFmtId="0" fontId="13" fillId="33" borderId="10" xfId="0" applyFont="1" applyFill="1" applyBorder="1" applyAlignment="1" applyProtection="1">
      <alignment horizontal="left" wrapText="1"/>
      <protection/>
    </xf>
    <xf numFmtId="0" fontId="13" fillId="33" borderId="0" xfId="0" applyFont="1" applyFill="1" applyBorder="1" applyAlignment="1" applyProtection="1">
      <alignment horizontal="left" wrapText="1"/>
      <protection/>
    </xf>
    <xf numFmtId="0" fontId="9" fillId="33" borderId="10" xfId="0" applyFont="1" applyFill="1" applyBorder="1" applyAlignment="1" applyProtection="1">
      <alignment horizontal="left" wrapText="1"/>
      <protection/>
    </xf>
    <xf numFmtId="0" fontId="9" fillId="33" borderId="0" xfId="0" applyFont="1" applyFill="1" applyBorder="1" applyAlignment="1" applyProtection="1">
      <alignment horizontal="left" wrapText="1"/>
      <protection/>
    </xf>
    <xf numFmtId="0" fontId="10" fillId="33" borderId="31" xfId="0" applyFont="1" applyFill="1" applyBorder="1" applyAlignment="1" applyProtection="1">
      <alignment horizontal="center" vertical="center" wrapText="1"/>
      <protection/>
    </xf>
    <xf numFmtId="0" fontId="10" fillId="33" borderId="32"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4" borderId="10" xfId="0" applyFont="1" applyFill="1" applyBorder="1" applyAlignment="1" applyProtection="1">
      <alignment horizontal="right"/>
      <protection locked="0"/>
    </xf>
    <xf numFmtId="0" fontId="10" fillId="34" borderId="0" xfId="0" applyFont="1" applyFill="1" applyBorder="1" applyAlignment="1" applyProtection="1">
      <alignment horizontal="right"/>
      <protection locked="0"/>
    </xf>
    <xf numFmtId="0" fontId="10" fillId="34" borderId="33" xfId="0" applyFont="1" applyFill="1" applyBorder="1" applyAlignment="1" applyProtection="1">
      <alignment horizontal="right"/>
      <protection locked="0"/>
    </xf>
    <xf numFmtId="0" fontId="10" fillId="35" borderId="10" xfId="0" applyFont="1" applyFill="1" applyBorder="1" applyAlignment="1" applyProtection="1">
      <alignment horizontal="center" wrapText="1"/>
      <protection/>
    </xf>
    <xf numFmtId="0" fontId="10" fillId="35" borderId="0" xfId="0" applyFont="1" applyFill="1" applyBorder="1" applyAlignment="1" applyProtection="1">
      <alignment horizontal="center" wrapText="1"/>
      <protection/>
    </xf>
    <xf numFmtId="0" fontId="10" fillId="35" borderId="12" xfId="0" applyFont="1" applyFill="1" applyBorder="1" applyAlignment="1" applyProtection="1">
      <alignment horizontal="center" wrapText="1"/>
      <protection/>
    </xf>
    <xf numFmtId="0" fontId="15" fillId="34" borderId="0" xfId="0" applyFont="1" applyFill="1" applyBorder="1" applyAlignment="1" applyProtection="1">
      <alignment horizontal="right"/>
      <protection locked="0"/>
    </xf>
    <xf numFmtId="0" fontId="22" fillId="33" borderId="10" xfId="0" applyFont="1" applyFill="1" applyBorder="1" applyAlignment="1" applyProtection="1">
      <alignment horizontal="left" vertical="center" wrapText="1"/>
      <protection locked="0"/>
    </xf>
    <xf numFmtId="0" fontId="22" fillId="33" borderId="0" xfId="0" applyFont="1" applyFill="1" applyBorder="1" applyAlignment="1" applyProtection="1">
      <alignment horizontal="left" vertical="center" wrapText="1"/>
      <protection locked="0"/>
    </xf>
    <xf numFmtId="0" fontId="1" fillId="33" borderId="10" xfId="0" applyFont="1" applyFill="1" applyBorder="1" applyAlignment="1" applyProtection="1">
      <alignment horizontal="right" vertical="center" wrapText="1"/>
      <protection locked="0"/>
    </xf>
    <xf numFmtId="0" fontId="1" fillId="33" borderId="11" xfId="0" applyFont="1" applyFill="1" applyBorder="1" applyAlignment="1" applyProtection="1">
      <alignment horizontal="right" vertical="center" wrapText="1"/>
      <protection locked="0"/>
    </xf>
    <xf numFmtId="0" fontId="13" fillId="35" borderId="31" xfId="0" applyFont="1" applyFill="1" applyBorder="1" applyAlignment="1" applyProtection="1">
      <alignment horizontal="center" vertical="center" wrapText="1"/>
      <protection/>
    </xf>
    <xf numFmtId="0" fontId="10" fillId="35" borderId="32" xfId="0" applyFont="1" applyFill="1" applyBorder="1" applyAlignment="1" applyProtection="1">
      <alignment horizontal="center" vertical="center" wrapText="1"/>
      <protection/>
    </xf>
    <xf numFmtId="0" fontId="10" fillId="35" borderId="24"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5" borderId="0" xfId="0" applyFont="1" applyFill="1" applyBorder="1" applyAlignment="1" applyProtection="1">
      <alignment horizontal="center" vertical="center" wrapText="1"/>
      <protection/>
    </xf>
    <xf numFmtId="0" fontId="10" fillId="35" borderId="12" xfId="0" applyFont="1" applyFill="1" applyBorder="1" applyAlignment="1" applyProtection="1">
      <alignment horizontal="center" vertical="center" wrapText="1"/>
      <protection/>
    </xf>
    <xf numFmtId="0" fontId="13" fillId="8" borderId="31" xfId="0" applyFont="1" applyFill="1" applyBorder="1" applyAlignment="1" applyProtection="1">
      <alignment horizontal="center" vertical="center" wrapText="1"/>
      <protection/>
    </xf>
    <xf numFmtId="0" fontId="13" fillId="8" borderId="24" xfId="0" applyFont="1" applyFill="1" applyBorder="1" applyAlignment="1" applyProtection="1">
      <alignment horizontal="center" vertical="center" wrapText="1"/>
      <protection/>
    </xf>
    <xf numFmtId="0" fontId="13" fillId="8" borderId="10" xfId="0" applyFont="1" applyFill="1" applyBorder="1" applyAlignment="1" applyProtection="1">
      <alignment horizontal="center" vertical="center" wrapText="1"/>
      <protection/>
    </xf>
    <xf numFmtId="0" fontId="13" fillId="8" borderId="12" xfId="0" applyFont="1" applyFill="1" applyBorder="1" applyAlignment="1" applyProtection="1">
      <alignment horizontal="center" vertical="center" wrapText="1"/>
      <protection/>
    </xf>
    <xf numFmtId="0" fontId="9" fillId="8" borderId="10" xfId="0" applyFont="1" applyFill="1" applyBorder="1" applyAlignment="1" applyProtection="1">
      <alignment horizontal="center" wrapText="1"/>
      <protection/>
    </xf>
    <xf numFmtId="0" fontId="9" fillId="8" borderId="12" xfId="0" applyFont="1" applyFill="1" applyBorder="1" applyAlignment="1" applyProtection="1">
      <alignment horizontal="center" wrapText="1"/>
      <protection/>
    </xf>
    <xf numFmtId="10" fontId="13" fillId="33" borderId="34" xfId="59" applyNumberFormat="1" applyFont="1" applyFill="1" applyBorder="1" applyAlignment="1" applyProtection="1">
      <alignment horizontal="center" vertical="center"/>
      <protection/>
    </xf>
    <xf numFmtId="10" fontId="13" fillId="33" borderId="13" xfId="59" applyNumberFormat="1" applyFont="1" applyFill="1" applyBorder="1" applyAlignment="1" applyProtection="1">
      <alignment horizontal="center" vertical="center"/>
      <protection/>
    </xf>
    <xf numFmtId="0" fontId="20" fillId="0" borderId="0" xfId="0" applyFont="1" applyAlignment="1">
      <alignment horizontal="center"/>
    </xf>
    <xf numFmtId="0" fontId="2" fillId="8" borderId="11" xfId="0" applyFont="1" applyFill="1" applyBorder="1" applyAlignment="1" applyProtection="1">
      <alignment horizontal="right"/>
      <protection/>
    </xf>
    <xf numFmtId="0" fontId="2" fillId="8" borderId="13" xfId="0" applyFont="1" applyFill="1" applyBorder="1" applyAlignment="1" applyProtection="1">
      <alignment horizontal="right"/>
      <protection/>
    </xf>
    <xf numFmtId="0" fontId="13" fillId="33" borderId="31" xfId="0" applyFont="1" applyFill="1" applyBorder="1" applyAlignment="1" applyProtection="1">
      <alignment horizontal="left" vertical="center"/>
      <protection/>
    </xf>
    <xf numFmtId="0" fontId="13" fillId="33" borderId="32" xfId="0" applyFont="1" applyFill="1" applyBorder="1" applyAlignment="1" applyProtection="1">
      <alignment horizontal="left" vertical="center"/>
      <protection/>
    </xf>
    <xf numFmtId="0" fontId="13" fillId="33" borderId="10" xfId="0" applyFont="1" applyFill="1" applyBorder="1" applyAlignment="1" applyProtection="1">
      <alignment horizontal="left" vertical="center"/>
      <protection/>
    </xf>
    <xf numFmtId="0" fontId="13" fillId="33" borderId="0" xfId="0" applyFont="1" applyFill="1" applyBorder="1" applyAlignment="1" applyProtection="1">
      <alignment horizontal="left" vertical="center"/>
      <protection/>
    </xf>
    <xf numFmtId="0" fontId="11" fillId="35" borderId="35" xfId="0" applyFont="1" applyFill="1" applyBorder="1" applyAlignment="1" applyProtection="1">
      <alignment horizontal="right" vertical="center"/>
      <protection/>
    </xf>
    <xf numFmtId="0" fontId="11" fillId="35" borderId="20" xfId="0" applyFont="1" applyFill="1" applyBorder="1" applyAlignment="1" applyProtection="1">
      <alignment horizontal="right" vertical="center"/>
      <protection/>
    </xf>
    <xf numFmtId="0" fontId="9" fillId="8" borderId="36" xfId="0" applyFont="1" applyFill="1" applyBorder="1" applyAlignment="1" applyProtection="1">
      <alignment horizontal="left" vertical="center" wrapText="1"/>
      <protection/>
    </xf>
    <xf numFmtId="0" fontId="9" fillId="8" borderId="17" xfId="0" applyFont="1" applyFill="1" applyBorder="1" applyAlignment="1" applyProtection="1">
      <alignment horizontal="left" vertical="center" wrapText="1"/>
      <protection/>
    </xf>
    <xf numFmtId="0" fontId="9" fillId="8" borderId="37" xfId="0" applyFont="1" applyFill="1" applyBorder="1" applyAlignment="1" applyProtection="1">
      <alignment horizontal="left" vertical="center" wrapText="1"/>
      <protection/>
    </xf>
    <xf numFmtId="0" fontId="9" fillId="33" borderId="0" xfId="0" applyFont="1" applyFill="1" applyBorder="1" applyAlignment="1" applyProtection="1">
      <alignment horizontal="left" vertical="center" wrapText="1"/>
      <protection/>
    </xf>
    <xf numFmtId="0" fontId="9" fillId="33" borderId="12" xfId="0" applyFont="1" applyFill="1" applyBorder="1" applyAlignment="1" applyProtection="1">
      <alignment horizontal="left" vertical="center" wrapText="1"/>
      <protection/>
    </xf>
    <xf numFmtId="0" fontId="19" fillId="8" borderId="38" xfId="0" applyFont="1" applyFill="1" applyBorder="1" applyAlignment="1" applyProtection="1">
      <alignment horizontal="left" wrapText="1"/>
      <protection/>
    </xf>
    <xf numFmtId="0" fontId="19" fillId="8" borderId="39" xfId="0" applyFont="1" applyFill="1" applyBorder="1" applyAlignment="1" applyProtection="1">
      <alignment horizontal="left" wrapText="1"/>
      <protection/>
    </xf>
    <xf numFmtId="0" fontId="19" fillId="8" borderId="40" xfId="0" applyFont="1" applyFill="1" applyBorder="1" applyAlignment="1" applyProtection="1">
      <alignment horizontal="left" wrapText="1"/>
      <protection/>
    </xf>
    <xf numFmtId="0" fontId="10" fillId="8" borderId="10" xfId="0" applyFont="1" applyFill="1" applyBorder="1" applyAlignment="1" applyProtection="1">
      <alignment horizontal="right"/>
      <protection locked="0"/>
    </xf>
    <xf numFmtId="0" fontId="10" fillId="8" borderId="0" xfId="0" applyFont="1" applyFill="1" applyBorder="1" applyAlignment="1" applyProtection="1">
      <alignment horizontal="right"/>
      <protection locked="0"/>
    </xf>
    <xf numFmtId="0" fontId="3" fillId="38" borderId="0" xfId="0" applyFont="1" applyFill="1" applyAlignment="1" applyProtection="1">
      <alignment horizontal="center"/>
      <protection/>
    </xf>
    <xf numFmtId="0" fontId="10" fillId="37" borderId="0" xfId="0" applyFont="1" applyFill="1" applyAlignment="1" applyProtection="1">
      <alignment horizontal="center" vertical="center"/>
      <protection/>
    </xf>
    <xf numFmtId="0" fontId="9" fillId="33" borderId="12" xfId="0" applyFont="1" applyFill="1" applyBorder="1" applyAlignment="1" applyProtection="1">
      <alignment horizontal="left" wrapText="1"/>
      <protection/>
    </xf>
    <xf numFmtId="165" fontId="12" fillId="8" borderId="10" xfId="0" applyNumberFormat="1" applyFont="1" applyFill="1" applyBorder="1" applyAlignment="1" applyProtection="1">
      <alignment horizontal="center" wrapText="1"/>
      <protection/>
    </xf>
    <xf numFmtId="165" fontId="12" fillId="8" borderId="0" xfId="0" applyNumberFormat="1" applyFont="1" applyFill="1" applyBorder="1" applyAlignment="1" applyProtection="1">
      <alignment horizontal="center" wrapText="1"/>
      <protection/>
    </xf>
    <xf numFmtId="0" fontId="21" fillId="35" borderId="10" xfId="0" applyFont="1" applyFill="1" applyBorder="1" applyAlignment="1" applyProtection="1">
      <alignment horizontal="center"/>
      <protection/>
    </xf>
    <xf numFmtId="0" fontId="21" fillId="35" borderId="0" xfId="0" applyFont="1" applyFill="1" applyBorder="1" applyAlignment="1" applyProtection="1">
      <alignment horizontal="center"/>
      <protection/>
    </xf>
    <xf numFmtId="0" fontId="10" fillId="33" borderId="0" xfId="0" applyFont="1" applyFill="1" applyBorder="1" applyAlignment="1" applyProtection="1">
      <alignment horizontal="right" wrapText="1"/>
      <protection locked="0"/>
    </xf>
    <xf numFmtId="0" fontId="13" fillId="35" borderId="20" xfId="0" applyFont="1" applyFill="1" applyBorder="1" applyAlignment="1" applyProtection="1">
      <alignment horizontal="center" vertical="center"/>
      <protection/>
    </xf>
    <xf numFmtId="0" fontId="15" fillId="33" borderId="0" xfId="0" applyFont="1" applyFill="1" applyBorder="1" applyAlignment="1" applyProtection="1">
      <alignment horizontal="right" wrapText="1"/>
      <protection/>
    </xf>
    <xf numFmtId="0" fontId="10" fillId="33" borderId="0" xfId="0" applyFont="1" applyFill="1" applyBorder="1" applyAlignment="1" applyProtection="1">
      <alignment horizontal="right" wrapText="1"/>
      <protection/>
    </xf>
    <xf numFmtId="0" fontId="13" fillId="33" borderId="13" xfId="0" applyFont="1" applyFill="1" applyBorder="1" applyAlignment="1" applyProtection="1">
      <alignment horizontal="right" wrapText="1"/>
      <protection locked="0"/>
    </xf>
    <xf numFmtId="0" fontId="9" fillId="35" borderId="0" xfId="0" applyFont="1" applyFill="1" applyBorder="1" applyAlignment="1" applyProtection="1">
      <alignment horizontal="center"/>
      <protection/>
    </xf>
    <xf numFmtId="0" fontId="9" fillId="0" borderId="0" xfId="0" applyFont="1" applyAlignment="1">
      <alignment horizontal="left" wrapText="1"/>
    </xf>
    <xf numFmtId="0" fontId="13" fillId="38" borderId="0" xfId="0" applyFont="1" applyFill="1" applyAlignment="1">
      <alignment horizontal="center" vertical="center"/>
    </xf>
    <xf numFmtId="0" fontId="68" fillId="38" borderId="0" xfId="53" applyFont="1" applyFill="1" applyAlignment="1" applyProtection="1">
      <alignment horizontal="center" vertical="center"/>
      <protection/>
    </xf>
    <xf numFmtId="0" fontId="9" fillId="0" borderId="0" xfId="0" applyFont="1" applyAlignment="1">
      <alignment horizontal="center"/>
    </xf>
    <xf numFmtId="0" fontId="7" fillId="38" borderId="0" xfId="0" applyFont="1" applyFill="1" applyAlignment="1">
      <alignment horizontal="center"/>
    </xf>
    <xf numFmtId="0" fontId="10" fillId="0" borderId="0" xfId="0" applyFont="1" applyAlignment="1">
      <alignment horizontal="left" wrapText="1"/>
    </xf>
    <xf numFmtId="0" fontId="12" fillId="0" borderId="0" xfId="0" applyFont="1" applyAlignment="1">
      <alignment horizontal="center"/>
    </xf>
    <xf numFmtId="0" fontId="11" fillId="0" borderId="0" xfId="0" applyFont="1" applyAlignment="1">
      <alignment horizontal="left" wrapText="1"/>
    </xf>
    <xf numFmtId="0" fontId="13" fillId="34" borderId="0" xfId="0" applyFont="1" applyFill="1" applyBorder="1" applyAlignment="1" applyProtection="1">
      <alignment horizontal="center"/>
      <protection/>
    </xf>
    <xf numFmtId="0" fontId="13" fillId="34" borderId="12" xfId="0" applyFont="1" applyFill="1" applyBorder="1" applyAlignment="1" applyProtection="1">
      <alignment horizontal="center"/>
      <protection/>
    </xf>
    <xf numFmtId="7" fontId="9" fillId="34" borderId="0" xfId="44" applyNumberFormat="1" applyFont="1" applyFill="1" applyBorder="1" applyAlignment="1" applyProtection="1">
      <alignment/>
      <protection locked="0"/>
    </xf>
    <xf numFmtId="0" fontId="9" fillId="34" borderId="12" xfId="0" applyFont="1" applyFill="1" applyBorder="1" applyAlignment="1" applyProtection="1">
      <alignment/>
      <protection locked="0"/>
    </xf>
    <xf numFmtId="7" fontId="9" fillId="34" borderId="14" xfId="44" applyNumberFormat="1" applyFont="1" applyFill="1" applyBorder="1" applyAlignment="1" applyProtection="1">
      <alignment/>
      <protection locked="0"/>
    </xf>
    <xf numFmtId="0" fontId="9" fillId="34" borderId="0" xfId="0" applyFont="1" applyFill="1" applyBorder="1" applyAlignment="1" applyProtection="1">
      <alignment/>
      <protection/>
    </xf>
    <xf numFmtId="0" fontId="13" fillId="34" borderId="0" xfId="0" applyFont="1" applyFill="1" applyBorder="1" applyAlignment="1" applyProtection="1">
      <alignment horizontal="right"/>
      <protection/>
    </xf>
    <xf numFmtId="7" fontId="9" fillId="34" borderId="25" xfId="44" applyNumberFormat="1" applyFont="1" applyFill="1" applyBorder="1" applyAlignment="1" applyProtection="1">
      <alignment/>
      <protection locked="0"/>
    </xf>
    <xf numFmtId="7" fontId="10" fillId="34" borderId="16" xfId="44" applyNumberFormat="1" applyFont="1" applyFill="1" applyBorder="1" applyAlignment="1" applyProtection="1">
      <alignment/>
      <protection/>
    </xf>
    <xf numFmtId="0" fontId="15" fillId="34" borderId="0" xfId="0" applyFont="1" applyFill="1" applyBorder="1" applyAlignment="1" applyProtection="1">
      <alignment horizontal="left" wrapText="1"/>
      <protection/>
    </xf>
    <xf numFmtId="0" fontId="15" fillId="34" borderId="12" xfId="0" applyFont="1" applyFill="1" applyBorder="1" applyAlignment="1" applyProtection="1">
      <alignment horizontal="left" wrapText="1"/>
      <protection/>
    </xf>
    <xf numFmtId="0" fontId="15" fillId="34" borderId="13" xfId="0" applyFont="1" applyFill="1" applyBorder="1" applyAlignment="1" applyProtection="1">
      <alignment horizontal="left" wrapText="1"/>
      <protection/>
    </xf>
    <xf numFmtId="0" fontId="15" fillId="34" borderId="41" xfId="0" applyFont="1" applyFill="1" applyBorder="1" applyAlignment="1" applyProtection="1">
      <alignment horizontal="left" wrapText="1"/>
      <protection/>
    </xf>
    <xf numFmtId="0" fontId="10" fillId="8" borderId="31" xfId="0" applyFont="1" applyFill="1" applyBorder="1" applyAlignment="1" applyProtection="1">
      <alignment horizontal="right"/>
      <protection/>
    </xf>
    <xf numFmtId="0" fontId="10" fillId="8" borderId="10" xfId="0" applyFont="1" applyFill="1" applyBorder="1" applyAlignment="1" applyProtection="1">
      <alignment horizontal="right"/>
      <protection/>
    </xf>
    <xf numFmtId="0" fontId="0" fillId="8" borderId="10" xfId="0" applyFill="1" applyBorder="1" applyAlignment="1" applyProtection="1">
      <alignment/>
      <protection/>
    </xf>
    <xf numFmtId="0" fontId="0" fillId="8" borderId="13" xfId="0" applyFill="1" applyBorder="1" applyAlignment="1" applyProtection="1">
      <alignment/>
      <protection locked="0"/>
    </xf>
    <xf numFmtId="7" fontId="10" fillId="34" borderId="29" xfId="44" applyNumberFormat="1" applyFont="1" applyFill="1" applyBorder="1" applyAlignment="1" applyProtection="1">
      <alignment horizontal="center"/>
      <protection/>
    </xf>
    <xf numFmtId="0" fontId="10" fillId="33" borderId="10" xfId="0" applyFont="1" applyFill="1" applyBorder="1" applyAlignment="1" applyProtection="1">
      <alignment horizontal="right" wrapText="1"/>
      <protection/>
    </xf>
    <xf numFmtId="165" fontId="9" fillId="33" borderId="42" xfId="0" applyNumberFormat="1" applyFont="1" applyFill="1" applyBorder="1" applyAlignment="1" applyProtection="1">
      <alignment/>
      <protection locked="0"/>
    </xf>
    <xf numFmtId="0" fontId="15" fillId="33" borderId="10" xfId="0" applyFont="1" applyFill="1" applyBorder="1" applyAlignment="1" applyProtection="1">
      <alignment horizontal="right" wrapText="1"/>
      <protection/>
    </xf>
    <xf numFmtId="0" fontId="10" fillId="33" borderId="10" xfId="0" applyFont="1" applyFill="1" applyBorder="1" applyAlignment="1" applyProtection="1">
      <alignment horizontal="right" wrapText="1"/>
      <protection locked="0"/>
    </xf>
    <xf numFmtId="165" fontId="9" fillId="33" borderId="15" xfId="0" applyNumberFormat="1" applyFont="1" applyFill="1" applyBorder="1" applyAlignment="1" applyProtection="1">
      <alignment/>
      <protection locked="0"/>
    </xf>
    <xf numFmtId="0" fontId="13" fillId="33" borderId="11" xfId="0" applyFont="1" applyFill="1" applyBorder="1" applyAlignment="1" applyProtection="1">
      <alignment horizontal="right" wrapText="1"/>
      <protection locked="0"/>
    </xf>
    <xf numFmtId="7" fontId="13" fillId="35" borderId="43" xfId="0" applyNumberFormat="1" applyFont="1" applyFill="1" applyBorder="1" applyAlignment="1" applyProtection="1">
      <alignment/>
      <protection/>
    </xf>
    <xf numFmtId="0" fontId="13" fillId="34" borderId="10" xfId="0" applyFont="1" applyFill="1" applyBorder="1" applyAlignment="1" applyProtection="1">
      <alignment horizontal="center"/>
      <protection/>
    </xf>
    <xf numFmtId="0" fontId="10" fillId="34" borderId="10" xfId="0" applyFont="1" applyFill="1" applyBorder="1" applyAlignment="1" applyProtection="1">
      <alignment/>
      <protection/>
    </xf>
    <xf numFmtId="0" fontId="9" fillId="34" borderId="10" xfId="0" applyFont="1" applyFill="1" applyBorder="1" applyAlignment="1" applyProtection="1">
      <alignment/>
      <protection/>
    </xf>
    <xf numFmtId="0" fontId="13" fillId="34" borderId="10" xfId="0" applyFont="1" applyFill="1" applyBorder="1" applyAlignment="1" applyProtection="1">
      <alignment/>
      <protection/>
    </xf>
    <xf numFmtId="0" fontId="15" fillId="34" borderId="10" xfId="0" applyFont="1" applyFill="1" applyBorder="1" applyAlignment="1" applyProtection="1">
      <alignment horizontal="left" wrapText="1"/>
      <protection/>
    </xf>
    <xf numFmtId="0" fontId="15" fillId="34" borderId="11" xfId="0" applyFont="1" applyFill="1" applyBorder="1" applyAlignment="1" applyProtection="1">
      <alignment horizontal="left" wrapText="1"/>
      <protection/>
    </xf>
    <xf numFmtId="0" fontId="21" fillId="0" borderId="0" xfId="0" applyFont="1" applyAlignment="1" applyProtection="1">
      <alignment/>
      <protection/>
    </xf>
    <xf numFmtId="0" fontId="21" fillId="0" borderId="0" xfId="0" applyFont="1" applyAlignment="1" applyProtection="1">
      <alignment horizontal="left" wrapText="1"/>
      <protection/>
    </xf>
    <xf numFmtId="165" fontId="13" fillId="33" borderId="32" xfId="0" applyNumberFormat="1" applyFont="1" applyFill="1" applyBorder="1" applyAlignment="1" applyProtection="1">
      <alignment horizontal="right" vertical="center"/>
      <protection/>
    </xf>
    <xf numFmtId="165" fontId="13" fillId="33" borderId="17" xfId="0" applyNumberFormat="1" applyFont="1" applyFill="1" applyBorder="1" applyAlignment="1" applyProtection="1">
      <alignment horizontal="right" vertical="center"/>
      <protection/>
    </xf>
    <xf numFmtId="165" fontId="11" fillId="33" borderId="44" xfId="0" applyNumberFormat="1" applyFon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arbuyingtips.com/" TargetMode="External" /><Relationship Id="rId3" Type="http://schemas.openxmlformats.org/officeDocument/2006/relationships/hyperlink" Target="http://www.carbuyingtips.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arbuyingtips.com/" TargetMode="External" /><Relationship Id="rId3" Type="http://schemas.openxmlformats.org/officeDocument/2006/relationships/hyperlink" Target="http://www.carbuyingtips.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361950</xdr:colOff>
      <xdr:row>0</xdr:row>
      <xdr:rowOff>85725</xdr:rowOff>
    </xdr:from>
    <xdr:to>
      <xdr:col>8</xdr:col>
      <xdr:colOff>85725</xdr:colOff>
      <xdr:row>0</xdr:row>
      <xdr:rowOff>942975</xdr:rowOff>
    </xdr:to>
    <xdr:pic>
      <xdr:nvPicPr>
        <xdr:cNvPr id="1" name="Picture 2">
          <a:hlinkClick r:id="rId3"/>
        </xdr:cNvPr>
        <xdr:cNvPicPr preferRelativeResize="1">
          <a:picLocks noChangeAspect="1"/>
        </xdr:cNvPicPr>
      </xdr:nvPicPr>
      <xdr:blipFill>
        <a:blip r:embed="rId1"/>
        <a:stretch>
          <a:fillRect/>
        </a:stretch>
      </xdr:blipFill>
      <xdr:spPr>
        <a:xfrm>
          <a:off x="3009900" y="85725"/>
          <a:ext cx="33242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409575</xdr:colOff>
      <xdr:row>0</xdr:row>
      <xdr:rowOff>47625</xdr:rowOff>
    </xdr:from>
    <xdr:to>
      <xdr:col>8</xdr:col>
      <xdr:colOff>76200</xdr:colOff>
      <xdr:row>2</xdr:row>
      <xdr:rowOff>581025</xdr:rowOff>
    </xdr:to>
    <xdr:pic>
      <xdr:nvPicPr>
        <xdr:cNvPr id="1" name="Picture 2">
          <a:hlinkClick r:id="rId3"/>
        </xdr:cNvPr>
        <xdr:cNvPicPr preferRelativeResize="1">
          <a:picLocks noChangeAspect="1"/>
        </xdr:cNvPicPr>
      </xdr:nvPicPr>
      <xdr:blipFill>
        <a:blip r:embed="rId1"/>
        <a:stretch>
          <a:fillRect/>
        </a:stretch>
      </xdr:blipFill>
      <xdr:spPr>
        <a:xfrm>
          <a:off x="2019300" y="47625"/>
          <a:ext cx="33242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146"/>
  <sheetViews>
    <sheetView showGridLines="0" tabSelected="1" zoomScalePageLayoutView="0" workbookViewId="0" topLeftCell="A1">
      <selection activeCell="P19" sqref="P19"/>
    </sheetView>
  </sheetViews>
  <sheetFormatPr defaultColWidth="9.140625" defaultRowHeight="12.75"/>
  <cols>
    <col min="1" max="1" width="15.7109375" style="1" customWidth="1"/>
    <col min="2" max="2" width="18.140625" style="1" customWidth="1"/>
    <col min="3" max="3" width="5.8515625" style="1" customWidth="1"/>
    <col min="4" max="4" width="17.00390625" style="1" customWidth="1"/>
    <col min="5" max="5" width="11.28125" style="1" customWidth="1"/>
    <col min="6" max="6" width="1.1484375" style="1" customWidth="1"/>
    <col min="7" max="7" width="15.421875" style="1" customWidth="1"/>
    <col min="8" max="8" width="9.140625" style="1" customWidth="1"/>
    <col min="9" max="9" width="17.00390625" style="1" customWidth="1"/>
    <col min="10" max="10" width="10.140625" style="1" bestFit="1" customWidth="1"/>
    <col min="11" max="11" width="2.57421875" style="1" customWidth="1"/>
    <col min="12" max="12" width="17.421875" style="1" customWidth="1"/>
    <col min="13" max="16384" width="9.140625" style="1" customWidth="1"/>
  </cols>
  <sheetData>
    <row r="1" spans="1:13" ht="78" customHeight="1">
      <c r="A1" s="183" t="s">
        <v>25</v>
      </c>
      <c r="B1" s="183"/>
      <c r="C1" s="183"/>
      <c r="D1" s="183"/>
      <c r="E1" s="183"/>
      <c r="F1" s="183"/>
      <c r="G1" s="183"/>
      <c r="H1" s="183"/>
      <c r="I1" s="183"/>
      <c r="J1" s="183"/>
      <c r="K1" s="183"/>
      <c r="L1" s="183"/>
      <c r="M1" s="183"/>
    </row>
    <row r="2" spans="1:13" ht="33" customHeight="1">
      <c r="A2" s="117" t="s">
        <v>50</v>
      </c>
      <c r="B2" s="117"/>
      <c r="C2" s="117"/>
      <c r="D2" s="117"/>
      <c r="E2" s="117"/>
      <c r="F2" s="117"/>
      <c r="G2" s="117"/>
      <c r="H2" s="117"/>
      <c r="I2" s="117"/>
      <c r="J2" s="117"/>
      <c r="K2" s="117"/>
      <c r="L2" s="117"/>
      <c r="M2" s="117"/>
    </row>
    <row r="3" spans="1:13" ht="17.25" customHeight="1">
      <c r="A3" s="118" t="s">
        <v>49</v>
      </c>
      <c r="B3" s="118"/>
      <c r="C3" s="118"/>
      <c r="D3" s="118"/>
      <c r="E3" s="118"/>
      <c r="F3" s="118"/>
      <c r="G3" s="118"/>
      <c r="H3" s="118"/>
      <c r="I3" s="118"/>
      <c r="J3" s="118"/>
      <c r="K3" s="118"/>
      <c r="L3" s="118"/>
      <c r="M3" s="118"/>
    </row>
    <row r="4" spans="1:13" ht="15" customHeight="1">
      <c r="A4" s="184" t="s">
        <v>106</v>
      </c>
      <c r="B4" s="184"/>
      <c r="C4" s="184"/>
      <c r="D4" s="184"/>
      <c r="E4" s="184"/>
      <c r="F4" s="184"/>
      <c r="G4" s="184"/>
      <c r="H4" s="184"/>
      <c r="I4" s="184"/>
      <c r="J4" s="184"/>
      <c r="K4" s="184"/>
      <c r="L4" s="184"/>
      <c r="M4" s="184"/>
    </row>
    <row r="5" spans="1:15" ht="16.5" thickBot="1">
      <c r="A5" s="123" t="s">
        <v>51</v>
      </c>
      <c r="B5" s="124"/>
      <c r="C5" s="121" t="s">
        <v>75</v>
      </c>
      <c r="D5" s="121"/>
      <c r="E5" s="121"/>
      <c r="F5" s="121"/>
      <c r="G5" s="121" t="s">
        <v>76</v>
      </c>
      <c r="H5" s="217" t="s">
        <v>28</v>
      </c>
      <c r="I5" s="120"/>
      <c r="J5" s="120"/>
      <c r="K5" s="120"/>
      <c r="L5" s="73">
        <v>0</v>
      </c>
      <c r="M5" s="74"/>
      <c r="O5" s="235" t="s">
        <v>132</v>
      </c>
    </row>
    <row r="6" spans="1:22" ht="16.5" customHeight="1" thickBot="1" thickTop="1">
      <c r="A6" s="125"/>
      <c r="B6" s="126"/>
      <c r="C6" s="122"/>
      <c r="D6" s="122"/>
      <c r="E6" s="122"/>
      <c r="F6" s="122"/>
      <c r="G6" s="122"/>
      <c r="H6" s="218" t="s">
        <v>26</v>
      </c>
      <c r="I6" s="119"/>
      <c r="J6" s="119"/>
      <c r="K6" s="119"/>
      <c r="L6" s="75">
        <v>0</v>
      </c>
      <c r="M6" s="76"/>
      <c r="O6" s="236" t="s">
        <v>133</v>
      </c>
      <c r="P6" s="236"/>
      <c r="Q6" s="236"/>
      <c r="R6" s="236"/>
      <c r="S6" s="236"/>
      <c r="T6" s="236"/>
      <c r="U6" s="236"/>
      <c r="V6" s="236"/>
    </row>
    <row r="7" spans="1:22" ht="16.5" customHeight="1" thickBot="1" thickTop="1">
      <c r="A7" s="125"/>
      <c r="B7" s="126"/>
      <c r="C7" s="122"/>
      <c r="D7" s="122"/>
      <c r="E7" s="122"/>
      <c r="F7" s="122"/>
      <c r="G7" s="122"/>
      <c r="H7" s="218" t="s">
        <v>53</v>
      </c>
      <c r="I7" s="119"/>
      <c r="J7" s="119"/>
      <c r="K7" s="119"/>
      <c r="L7" s="75">
        <v>0</v>
      </c>
      <c r="M7" s="76"/>
      <c r="O7" s="236"/>
      <c r="P7" s="236"/>
      <c r="Q7" s="236"/>
      <c r="R7" s="236"/>
      <c r="S7" s="236"/>
      <c r="T7" s="236"/>
      <c r="U7" s="236"/>
      <c r="V7" s="236"/>
    </row>
    <row r="8" spans="1:13" ht="16.5" thickBot="1" thickTop="1">
      <c r="A8" s="2"/>
      <c r="B8" s="12">
        <v>0.003333</v>
      </c>
      <c r="C8" s="7"/>
      <c r="D8" s="12">
        <v>36</v>
      </c>
      <c r="E8" s="7"/>
      <c r="F8" s="7"/>
      <c r="G8" s="71">
        <v>0.06</v>
      </c>
      <c r="H8" s="181" t="s">
        <v>52</v>
      </c>
      <c r="I8" s="182"/>
      <c r="J8" s="182"/>
      <c r="K8" s="182"/>
      <c r="L8" s="75">
        <v>0</v>
      </c>
      <c r="M8" s="76"/>
    </row>
    <row r="9" spans="1:13" ht="14.25" thickBot="1" thickTop="1">
      <c r="A9" s="148" t="s">
        <v>72</v>
      </c>
      <c r="B9" s="162">
        <f>(money_factor)*2400/100</f>
        <v>0.07999200000000001</v>
      </c>
      <c r="C9" s="7"/>
      <c r="D9" s="9"/>
      <c r="E9" s="7"/>
      <c r="F9" s="7"/>
      <c r="G9" s="13"/>
      <c r="H9" s="219"/>
      <c r="I9" s="77"/>
      <c r="J9" s="77"/>
      <c r="K9" s="78"/>
      <c r="L9" s="79"/>
      <c r="M9" s="76"/>
    </row>
    <row r="10" spans="1:13" ht="15.75">
      <c r="A10" s="149"/>
      <c r="B10" s="163"/>
      <c r="C10" s="11"/>
      <c r="D10" s="10"/>
      <c r="E10" s="11"/>
      <c r="F10" s="11"/>
      <c r="G10" s="72"/>
      <c r="H10" s="165" t="s">
        <v>11</v>
      </c>
      <c r="I10" s="166"/>
      <c r="J10" s="166"/>
      <c r="K10" s="220"/>
      <c r="L10" s="80">
        <f>selling_price_of_vehicle+acquisition_fee+prior_loan_balance+other_cap_costs</f>
        <v>0</v>
      </c>
      <c r="M10" s="76"/>
    </row>
    <row r="11" spans="1:13" ht="19.5" customHeight="1" thickBot="1">
      <c r="A11" s="156" t="s">
        <v>83</v>
      </c>
      <c r="B11" s="157"/>
      <c r="C11" s="96" t="s">
        <v>56</v>
      </c>
      <c r="D11" s="97"/>
      <c r="E11" s="97"/>
      <c r="F11" s="98"/>
      <c r="G11" s="99">
        <f>total_monthly_payment</f>
        <v>0</v>
      </c>
      <c r="H11" s="133" t="s">
        <v>131</v>
      </c>
      <c r="I11" s="134"/>
      <c r="J11" s="135"/>
      <c r="K11" s="150" t="s">
        <v>84</v>
      </c>
      <c r="L11" s="151"/>
      <c r="M11" s="152"/>
    </row>
    <row r="12" spans="1:13" ht="13.5" customHeight="1" thickBot="1">
      <c r="A12" s="158"/>
      <c r="B12" s="159"/>
      <c r="C12" s="3" t="s">
        <v>77</v>
      </c>
      <c r="D12" s="21"/>
      <c r="E12" s="22" t="s">
        <v>60</v>
      </c>
      <c r="F12" s="15"/>
      <c r="G12" s="15"/>
      <c r="H12" s="136"/>
      <c r="I12" s="137"/>
      <c r="J12" s="138"/>
      <c r="K12" s="153"/>
      <c r="L12" s="154"/>
      <c r="M12" s="155"/>
    </row>
    <row r="13" spans="1:13" ht="15.75" customHeight="1" thickBot="1">
      <c r="A13" s="158"/>
      <c r="B13" s="159"/>
      <c r="C13" s="3"/>
      <c r="D13" s="23">
        <f>number_of_months-1</f>
        <v>35</v>
      </c>
      <c r="E13" s="145" t="s">
        <v>61</v>
      </c>
      <c r="F13" s="145"/>
      <c r="G13" s="24">
        <f>total_monthly_payment</f>
        <v>0</v>
      </c>
      <c r="H13" s="136"/>
      <c r="I13" s="137"/>
      <c r="J13" s="138"/>
      <c r="K13" s="153"/>
      <c r="L13" s="154"/>
      <c r="M13" s="155"/>
    </row>
    <row r="14" spans="1:13" ht="15" customHeight="1" thickBot="1">
      <c r="A14" s="160" t="s">
        <v>54</v>
      </c>
      <c r="B14" s="161"/>
      <c r="C14" s="3" t="s">
        <v>107</v>
      </c>
      <c r="D14" s="25"/>
      <c r="E14" s="15" t="s">
        <v>55</v>
      </c>
      <c r="F14" s="15"/>
      <c r="G14" s="15"/>
      <c r="H14" s="136"/>
      <c r="I14" s="137"/>
      <c r="J14" s="138"/>
      <c r="K14" s="153"/>
      <c r="L14" s="154"/>
      <c r="M14" s="155"/>
    </row>
    <row r="15" spans="1:13" ht="18" customHeight="1" thickBot="1">
      <c r="A15" s="67"/>
      <c r="B15" s="68"/>
      <c r="C15" s="20"/>
      <c r="D15" s="15"/>
      <c r="E15" s="15"/>
      <c r="F15" s="15"/>
      <c r="G15" s="15"/>
      <c r="H15" s="222" t="s">
        <v>35</v>
      </c>
      <c r="I15" s="193"/>
      <c r="J15" s="223">
        <v>0</v>
      </c>
      <c r="K15" s="17"/>
      <c r="L15" s="18">
        <f>number_of_months*total_monthly_payment+Amount_due_at_lease_signing-first_months_payment-security_deposit+end_of_lease_fees+mileage_penalty</f>
        <v>0</v>
      </c>
      <c r="M15" s="19"/>
    </row>
    <row r="16" spans="1:13" ht="15" customHeight="1" thickBot="1">
      <c r="A16" s="186">
        <f>Amount_due_at_lease_signing</f>
        <v>0</v>
      </c>
      <c r="B16" s="187"/>
      <c r="C16" s="139" t="s">
        <v>82</v>
      </c>
      <c r="D16" s="140"/>
      <c r="E16" s="140"/>
      <c r="F16" s="141"/>
      <c r="G16" s="221">
        <f>total_monthly_payment*number_of_months</f>
        <v>0</v>
      </c>
      <c r="H16" s="224"/>
      <c r="I16" s="192"/>
      <c r="J16" s="223">
        <v>0</v>
      </c>
      <c r="K16" s="142" t="s">
        <v>85</v>
      </c>
      <c r="L16" s="143"/>
      <c r="M16" s="144"/>
    </row>
    <row r="17" spans="1:13" ht="13.5" customHeight="1" thickBot="1">
      <c r="A17" s="69"/>
      <c r="B17" s="70"/>
      <c r="C17" s="20"/>
      <c r="D17" s="15"/>
      <c r="E17" s="15"/>
      <c r="F17" s="15"/>
      <c r="G17" s="15"/>
      <c r="H17" s="225" t="s">
        <v>37</v>
      </c>
      <c r="I17" s="190"/>
      <c r="J17" s="226">
        <v>0</v>
      </c>
      <c r="K17" s="142"/>
      <c r="L17" s="143"/>
      <c r="M17" s="144"/>
    </row>
    <row r="18" spans="1:13" ht="13.5" customHeight="1" thickBot="1">
      <c r="A18" s="69"/>
      <c r="B18" s="70"/>
      <c r="C18" s="20"/>
      <c r="D18" s="15"/>
      <c r="E18" s="15"/>
      <c r="F18" s="15"/>
      <c r="G18" s="15"/>
      <c r="H18" s="225" t="s">
        <v>34</v>
      </c>
      <c r="I18" s="190"/>
      <c r="J18" s="16">
        <v>0</v>
      </c>
      <c r="K18" s="142"/>
      <c r="L18" s="143"/>
      <c r="M18" s="144"/>
    </row>
    <row r="19" spans="1:13" ht="16.5" customHeight="1" thickBot="1">
      <c r="A19" s="90"/>
      <c r="B19" s="91"/>
      <c r="C19" s="4"/>
      <c r="D19" s="92"/>
      <c r="E19" s="92"/>
      <c r="F19" s="92"/>
      <c r="G19" s="92"/>
      <c r="H19" s="227" t="s">
        <v>3</v>
      </c>
      <c r="I19" s="194"/>
      <c r="J19" s="239">
        <f>disposition_fee+excess_wear+purchase_option_fee+other_fee</f>
        <v>0</v>
      </c>
      <c r="K19" s="93"/>
      <c r="L19" s="94">
        <f>total_all_monthly_payments+residual_value-mileage_penalty</f>
        <v>0</v>
      </c>
      <c r="M19" s="95"/>
    </row>
    <row r="20" spans="1:13" ht="18">
      <c r="A20" s="188" t="s">
        <v>78</v>
      </c>
      <c r="B20" s="189"/>
      <c r="C20" s="189"/>
      <c r="D20" s="189"/>
      <c r="E20" s="189"/>
      <c r="F20" s="189"/>
      <c r="G20" s="189"/>
      <c r="H20" s="229" t="s">
        <v>57</v>
      </c>
      <c r="I20" s="204"/>
      <c r="J20" s="204"/>
      <c r="K20" s="204"/>
      <c r="L20" s="204"/>
      <c r="M20" s="205"/>
    </row>
    <row r="21" spans="1:13" ht="16.5" thickBot="1">
      <c r="A21" s="29" t="s">
        <v>73</v>
      </c>
      <c r="B21" s="26"/>
      <c r="C21" s="26"/>
      <c r="D21" s="26"/>
      <c r="E21" s="26"/>
      <c r="F21" s="27"/>
      <c r="G21" s="81">
        <v>0</v>
      </c>
      <c r="H21" s="230" t="s">
        <v>81</v>
      </c>
      <c r="I21" s="15"/>
      <c r="J21" s="15"/>
      <c r="K21" s="15"/>
      <c r="L21" s="206"/>
      <c r="M21" s="207"/>
    </row>
    <row r="22" spans="1:13" ht="17.25" thickBot="1" thickTop="1">
      <c r="A22" s="29" t="s">
        <v>58</v>
      </c>
      <c r="B22" s="26"/>
      <c r="C22" s="26"/>
      <c r="D22" s="26"/>
      <c r="E22" s="26"/>
      <c r="F22" s="27" t="s">
        <v>4</v>
      </c>
      <c r="G22" s="82">
        <f>cash_down*tax_rate</f>
        <v>0</v>
      </c>
      <c r="H22" s="20" t="s">
        <v>5</v>
      </c>
      <c r="I22" s="22" t="s">
        <v>6</v>
      </c>
      <c r="J22" s="15"/>
      <c r="K22" s="15"/>
      <c r="L22" s="208">
        <v>0</v>
      </c>
      <c r="M22" s="207"/>
    </row>
    <row r="23" spans="1:13" ht="17.25" thickBot="1" thickTop="1">
      <c r="A23" s="29" t="s">
        <v>108</v>
      </c>
      <c r="B23" s="26"/>
      <c r="C23" s="26"/>
      <c r="D23" s="26"/>
      <c r="E23" s="26"/>
      <c r="F23" s="27" t="s">
        <v>4</v>
      </c>
      <c r="G23" s="82">
        <f>net_tradein_allowance</f>
        <v>0</v>
      </c>
      <c r="H23" s="230" t="s">
        <v>8</v>
      </c>
      <c r="I23" s="209"/>
      <c r="J23" s="209"/>
      <c r="K23" s="210" t="s">
        <v>4</v>
      </c>
      <c r="L23" s="211">
        <v>0</v>
      </c>
      <c r="M23" s="207"/>
    </row>
    <row r="24" spans="1:13" ht="17.25" thickBot="1" thickTop="1">
      <c r="A24" s="29" t="s">
        <v>59</v>
      </c>
      <c r="B24" s="26"/>
      <c r="C24" s="26"/>
      <c r="D24" s="26"/>
      <c r="E24" s="26"/>
      <c r="F24" s="27" t="s">
        <v>4</v>
      </c>
      <c r="G24" s="82">
        <f>G23*tax_rate</f>
        <v>0</v>
      </c>
      <c r="H24" s="230" t="s">
        <v>7</v>
      </c>
      <c r="I24" s="209"/>
      <c r="J24" s="209"/>
      <c r="K24" s="210" t="s">
        <v>4</v>
      </c>
      <c r="L24" s="211">
        <v>0</v>
      </c>
      <c r="M24" s="207"/>
    </row>
    <row r="25" spans="1:13" ht="17.25" thickBot="1" thickTop="1">
      <c r="A25" s="29" t="s">
        <v>23</v>
      </c>
      <c r="B25" s="26"/>
      <c r="C25" s="26"/>
      <c r="D25" s="26"/>
      <c r="E25" s="26"/>
      <c r="F25" s="27" t="s">
        <v>4</v>
      </c>
      <c r="G25" s="83">
        <v>0</v>
      </c>
      <c r="H25" s="230" t="s">
        <v>126</v>
      </c>
      <c r="I25" s="209"/>
      <c r="J25" s="209"/>
      <c r="K25" s="210" t="s">
        <v>4</v>
      </c>
      <c r="L25" s="211">
        <v>0</v>
      </c>
      <c r="M25" s="207"/>
    </row>
    <row r="26" spans="1:13" ht="17.25" thickBot="1" thickTop="1">
      <c r="A26" s="29" t="s">
        <v>22</v>
      </c>
      <c r="B26" s="26"/>
      <c r="C26" s="26"/>
      <c r="D26" s="26"/>
      <c r="E26" s="26"/>
      <c r="F26" s="27" t="s">
        <v>4</v>
      </c>
      <c r="G26" s="84">
        <v>0</v>
      </c>
      <c r="H26" s="230" t="s">
        <v>9</v>
      </c>
      <c r="I26" s="209"/>
      <c r="J26" s="209"/>
      <c r="K26" s="210" t="s">
        <v>4</v>
      </c>
      <c r="L26" s="211">
        <v>0</v>
      </c>
      <c r="M26" s="207"/>
    </row>
    <row r="27" spans="1:13" ht="16.5" thickBot="1">
      <c r="A27" s="29" t="s">
        <v>0</v>
      </c>
      <c r="B27" s="26"/>
      <c r="C27" s="26"/>
      <c r="D27" s="26"/>
      <c r="E27" s="26"/>
      <c r="F27" s="27" t="s">
        <v>4</v>
      </c>
      <c r="G27" s="85"/>
      <c r="H27" s="231"/>
      <c r="I27" s="209"/>
      <c r="J27" s="209"/>
      <c r="K27" s="209"/>
      <c r="L27" s="206"/>
      <c r="M27" s="207"/>
    </row>
    <row r="28" spans="1:13" ht="16.5" thickBot="1">
      <c r="A28" s="29" t="s">
        <v>1</v>
      </c>
      <c r="B28" s="26"/>
      <c r="C28" s="26"/>
      <c r="D28" s="26"/>
      <c r="E28" s="26"/>
      <c r="F28" s="27" t="s">
        <v>4</v>
      </c>
      <c r="G28" s="85"/>
      <c r="H28" s="232" t="s">
        <v>3</v>
      </c>
      <c r="I28" s="209"/>
      <c r="J28" s="209"/>
      <c r="K28" s="209"/>
      <c r="L28" s="212">
        <f>L22+L23+L24+L25+L26+L27</f>
        <v>0</v>
      </c>
      <c r="M28" s="207"/>
    </row>
    <row r="29" spans="1:13" ht="16.5" thickBot="1">
      <c r="A29" s="30" t="s">
        <v>2</v>
      </c>
      <c r="B29" s="28"/>
      <c r="C29" s="28"/>
      <c r="D29" s="28"/>
      <c r="E29" s="28"/>
      <c r="F29" s="27" t="s">
        <v>4</v>
      </c>
      <c r="G29" s="85"/>
      <c r="H29" s="233" t="s">
        <v>86</v>
      </c>
      <c r="I29" s="213"/>
      <c r="J29" s="213"/>
      <c r="K29" s="213"/>
      <c r="L29" s="213"/>
      <c r="M29" s="214"/>
    </row>
    <row r="30" spans="1:13" ht="16.5" thickBot="1">
      <c r="A30" s="30" t="s">
        <v>2</v>
      </c>
      <c r="B30" s="28"/>
      <c r="C30" s="28"/>
      <c r="D30" s="28"/>
      <c r="E30" s="28"/>
      <c r="F30" s="27" t="s">
        <v>4</v>
      </c>
      <c r="G30" s="85"/>
      <c r="H30" s="233"/>
      <c r="I30" s="213"/>
      <c r="J30" s="213"/>
      <c r="K30" s="213"/>
      <c r="L30" s="213"/>
      <c r="M30" s="214"/>
    </row>
    <row r="31" spans="1:13" ht="15">
      <c r="A31" s="87" t="s">
        <v>79</v>
      </c>
      <c r="B31" s="88"/>
      <c r="C31" s="88"/>
      <c r="D31" s="88"/>
      <c r="E31" s="88"/>
      <c r="F31" s="89"/>
      <c r="G31" s="228">
        <f>SUM(G21:G30)</f>
        <v>0</v>
      </c>
      <c r="H31" s="234"/>
      <c r="I31" s="215"/>
      <c r="J31" s="215"/>
      <c r="K31" s="215"/>
      <c r="L31" s="215"/>
      <c r="M31" s="216"/>
    </row>
    <row r="32" spans="1:13" ht="15.75" thickBot="1">
      <c r="A32" s="167" t="s">
        <v>11</v>
      </c>
      <c r="B32" s="168"/>
      <c r="C32" s="168"/>
      <c r="D32" s="237">
        <f>gross_cap_cost</f>
        <v>0</v>
      </c>
      <c r="E32" s="32" t="s">
        <v>24</v>
      </c>
      <c r="F32" s="7"/>
      <c r="G32" s="7"/>
      <c r="H32" s="33"/>
      <c r="I32" s="34">
        <f>selling_price_of_vehicle</f>
        <v>0</v>
      </c>
      <c r="J32" s="35" t="s">
        <v>10</v>
      </c>
      <c r="K32" s="7"/>
      <c r="L32" s="7"/>
      <c r="M32" s="8"/>
    </row>
    <row r="33" spans="1:13" ht="13.5" thickBot="1">
      <c r="A33" s="169"/>
      <c r="B33" s="170"/>
      <c r="C33" s="170"/>
      <c r="D33" s="238"/>
      <c r="E33" s="127" t="s">
        <v>109</v>
      </c>
      <c r="F33" s="127"/>
      <c r="G33" s="127"/>
      <c r="H33" s="127"/>
      <c r="I33" s="127"/>
      <c r="J33" s="127"/>
      <c r="K33" s="127"/>
      <c r="L33" s="127"/>
      <c r="M33" s="128"/>
    </row>
    <row r="34" spans="1:13" ht="12.75">
      <c r="A34" s="36"/>
      <c r="B34" s="5"/>
      <c r="C34" s="7"/>
      <c r="D34" s="7"/>
      <c r="E34" s="127"/>
      <c r="F34" s="127"/>
      <c r="G34" s="127"/>
      <c r="H34" s="127"/>
      <c r="I34" s="127"/>
      <c r="J34" s="127"/>
      <c r="K34" s="127"/>
      <c r="L34" s="127"/>
      <c r="M34" s="128"/>
    </row>
    <row r="35" spans="1:13" ht="16.5" customHeight="1">
      <c r="A35" s="37"/>
      <c r="B35" s="5"/>
      <c r="C35" s="7"/>
      <c r="D35" s="7"/>
      <c r="E35" s="127"/>
      <c r="F35" s="127"/>
      <c r="G35" s="127"/>
      <c r="H35" s="127"/>
      <c r="I35" s="127"/>
      <c r="J35" s="127"/>
      <c r="K35" s="127"/>
      <c r="L35" s="127"/>
      <c r="M35" s="128"/>
    </row>
    <row r="36" spans="1:13" ht="12.75">
      <c r="A36" s="37"/>
      <c r="B36" s="5"/>
      <c r="C36" s="7"/>
      <c r="D36" s="7"/>
      <c r="E36" s="5"/>
      <c r="F36" s="5"/>
      <c r="G36" s="5"/>
      <c r="H36" s="5"/>
      <c r="I36" s="5"/>
      <c r="J36" s="5"/>
      <c r="K36" s="5"/>
      <c r="L36" s="5"/>
      <c r="M36" s="6"/>
    </row>
    <row r="37" spans="1:13" ht="18.75" thickBot="1">
      <c r="A37" s="51" t="s">
        <v>66</v>
      </c>
      <c r="B37" s="52"/>
      <c r="C37" s="38" t="s">
        <v>16</v>
      </c>
      <c r="D37" s="39">
        <f>cash_down+net_tradein_allowance+rebate+noncash_credit</f>
        <v>0</v>
      </c>
      <c r="E37" s="132" t="s">
        <v>62</v>
      </c>
      <c r="F37" s="132"/>
      <c r="G37" s="132"/>
      <c r="H37" s="132"/>
      <c r="I37" s="132"/>
      <c r="J37" s="132"/>
      <c r="K37" s="132"/>
      <c r="L37" s="132"/>
      <c r="M37" s="185"/>
    </row>
    <row r="38" spans="1:13" ht="12.75">
      <c r="A38" s="37"/>
      <c r="B38" s="5"/>
      <c r="C38" s="7"/>
      <c r="D38" s="7"/>
      <c r="E38" s="132"/>
      <c r="F38" s="132"/>
      <c r="G38" s="132"/>
      <c r="H38" s="132"/>
      <c r="I38" s="132"/>
      <c r="J38" s="132"/>
      <c r="K38" s="132"/>
      <c r="L38" s="132"/>
      <c r="M38" s="185"/>
    </row>
    <row r="39" spans="1:13" ht="12.75">
      <c r="A39" s="37"/>
      <c r="B39" s="5"/>
      <c r="C39" s="7"/>
      <c r="D39" s="7"/>
      <c r="E39" s="5"/>
      <c r="F39" s="5"/>
      <c r="G39" s="5"/>
      <c r="H39" s="5"/>
      <c r="I39" s="5"/>
      <c r="J39" s="5"/>
      <c r="K39" s="5"/>
      <c r="L39" s="5"/>
      <c r="M39" s="6"/>
    </row>
    <row r="40" spans="1:13" ht="15.75" thickBot="1">
      <c r="A40" s="51" t="s">
        <v>65</v>
      </c>
      <c r="B40" s="52"/>
      <c r="C40" s="40" t="s">
        <v>15</v>
      </c>
      <c r="D40" s="39">
        <f>gross_capitalized_cost-capitalized_cost_reduction</f>
        <v>0</v>
      </c>
      <c r="E40" s="127" t="s">
        <v>110</v>
      </c>
      <c r="F40" s="127"/>
      <c r="G40" s="127"/>
      <c r="H40" s="127"/>
      <c r="I40" s="127"/>
      <c r="J40" s="127"/>
      <c r="K40" s="127"/>
      <c r="L40" s="127"/>
      <c r="M40" s="128"/>
    </row>
    <row r="41" spans="1:13" ht="12.75">
      <c r="A41" s="37"/>
      <c r="B41" s="5"/>
      <c r="C41" s="7"/>
      <c r="D41" s="7"/>
      <c r="E41" s="127"/>
      <c r="F41" s="127"/>
      <c r="G41" s="127"/>
      <c r="H41" s="127"/>
      <c r="I41" s="127"/>
      <c r="J41" s="127"/>
      <c r="K41" s="127"/>
      <c r="L41" s="127"/>
      <c r="M41" s="128"/>
    </row>
    <row r="42" spans="1:13" ht="15.75" thickBot="1">
      <c r="A42" s="31" t="s">
        <v>64</v>
      </c>
      <c r="B42" s="5"/>
      <c r="C42" s="40" t="s">
        <v>16</v>
      </c>
      <c r="D42" s="41">
        <v>0</v>
      </c>
      <c r="E42" s="127" t="s">
        <v>67</v>
      </c>
      <c r="F42" s="127"/>
      <c r="G42" s="127"/>
      <c r="H42" s="127"/>
      <c r="I42" s="127"/>
      <c r="J42" s="127"/>
      <c r="K42" s="127"/>
      <c r="L42" s="127"/>
      <c r="M42" s="128"/>
    </row>
    <row r="43" spans="1:13" ht="17.25" customHeight="1">
      <c r="A43" s="37"/>
      <c r="B43" s="5"/>
      <c r="C43" s="7"/>
      <c r="D43" s="7"/>
      <c r="E43" s="127"/>
      <c r="F43" s="127"/>
      <c r="G43" s="127"/>
      <c r="H43" s="127"/>
      <c r="I43" s="127"/>
      <c r="J43" s="127"/>
      <c r="K43" s="127"/>
      <c r="L43" s="127"/>
      <c r="M43" s="128"/>
    </row>
    <row r="44" spans="1:13" ht="15.75" thickBot="1">
      <c r="A44" s="129" t="s">
        <v>17</v>
      </c>
      <c r="B44" s="130"/>
      <c r="C44" s="40" t="s">
        <v>15</v>
      </c>
      <c r="D44" s="39">
        <f>adjusted_capitalized_cost-residual_value</f>
        <v>0</v>
      </c>
      <c r="E44" s="127" t="s">
        <v>111</v>
      </c>
      <c r="F44" s="127"/>
      <c r="G44" s="127"/>
      <c r="H44" s="127"/>
      <c r="I44" s="127"/>
      <c r="J44" s="127"/>
      <c r="K44" s="127"/>
      <c r="L44" s="127"/>
      <c r="M44" s="128"/>
    </row>
    <row r="45" spans="1:13" ht="15">
      <c r="A45" s="131"/>
      <c r="B45" s="132"/>
      <c r="C45" s="42"/>
      <c r="D45" s="7"/>
      <c r="E45" s="127"/>
      <c r="F45" s="127"/>
      <c r="G45" s="127"/>
      <c r="H45" s="127"/>
      <c r="I45" s="127"/>
      <c r="J45" s="127"/>
      <c r="K45" s="127"/>
      <c r="L45" s="127"/>
      <c r="M45" s="128"/>
    </row>
    <row r="46" spans="1:13" ht="16.5" customHeight="1">
      <c r="A46" s="43"/>
      <c r="B46" s="44"/>
      <c r="C46" s="42"/>
      <c r="D46" s="7"/>
      <c r="E46" s="127"/>
      <c r="F46" s="127"/>
      <c r="G46" s="127"/>
      <c r="H46" s="127"/>
      <c r="I46" s="127"/>
      <c r="J46" s="127"/>
      <c r="K46" s="127"/>
      <c r="L46" s="127"/>
      <c r="M46" s="128"/>
    </row>
    <row r="47" spans="1:13" ht="15.75" thickBot="1">
      <c r="A47" s="53" t="s">
        <v>63</v>
      </c>
      <c r="B47" s="5"/>
      <c r="C47" s="40" t="s">
        <v>4</v>
      </c>
      <c r="D47" s="39">
        <f>(adjusted_capitalized_cost+residual_value)*money_factor*Lease_Term</f>
        <v>0</v>
      </c>
      <c r="E47" s="127" t="s">
        <v>112</v>
      </c>
      <c r="F47" s="127"/>
      <c r="G47" s="127"/>
      <c r="H47" s="127"/>
      <c r="I47" s="127"/>
      <c r="J47" s="127"/>
      <c r="K47" s="127"/>
      <c r="L47" s="127"/>
      <c r="M47" s="128"/>
    </row>
    <row r="48" spans="1:13" ht="12.75">
      <c r="A48" s="37"/>
      <c r="B48" s="5"/>
      <c r="C48" s="7"/>
      <c r="D48" s="7"/>
      <c r="E48" s="127"/>
      <c r="F48" s="127"/>
      <c r="G48" s="127"/>
      <c r="H48" s="127"/>
      <c r="I48" s="127"/>
      <c r="J48" s="127"/>
      <c r="K48" s="127"/>
      <c r="L48" s="127"/>
      <c r="M48" s="128"/>
    </row>
    <row r="49" spans="1:13" ht="14.25" customHeight="1">
      <c r="A49" s="129" t="s">
        <v>113</v>
      </c>
      <c r="B49" s="130"/>
      <c r="C49" s="7"/>
      <c r="D49" s="7"/>
      <c r="E49" s="45"/>
      <c r="F49" s="45"/>
      <c r="G49" s="45"/>
      <c r="H49" s="45"/>
      <c r="I49" s="45"/>
      <c r="J49" s="45"/>
      <c r="K49" s="45"/>
      <c r="L49" s="45"/>
      <c r="M49" s="46"/>
    </row>
    <row r="50" spans="1:13" ht="15.75" customHeight="1" thickBot="1">
      <c r="A50" s="129"/>
      <c r="B50" s="130"/>
      <c r="C50" s="47" t="s">
        <v>15</v>
      </c>
      <c r="D50" s="39">
        <f>rent_charge+depreciation</f>
        <v>0</v>
      </c>
      <c r="E50" s="127" t="s">
        <v>90</v>
      </c>
      <c r="F50" s="127"/>
      <c r="G50" s="127"/>
      <c r="H50" s="127"/>
      <c r="I50" s="127"/>
      <c r="J50" s="127"/>
      <c r="K50" s="127"/>
      <c r="L50" s="127"/>
      <c r="M50" s="128"/>
    </row>
    <row r="51" spans="1:13" ht="15">
      <c r="A51" s="129"/>
      <c r="B51" s="130"/>
      <c r="C51" s="42"/>
      <c r="D51" s="7"/>
      <c r="E51" s="127"/>
      <c r="F51" s="127"/>
      <c r="G51" s="127"/>
      <c r="H51" s="127"/>
      <c r="I51" s="127"/>
      <c r="J51" s="127"/>
      <c r="K51" s="127"/>
      <c r="L51" s="127"/>
      <c r="M51" s="128"/>
    </row>
    <row r="52" spans="1:13" ht="15">
      <c r="A52" s="43"/>
      <c r="B52" s="44"/>
      <c r="C52" s="42"/>
      <c r="D52" s="7"/>
      <c r="E52" s="45"/>
      <c r="F52" s="45"/>
      <c r="G52" s="45"/>
      <c r="H52" s="45"/>
      <c r="I52" s="45"/>
      <c r="J52" s="45"/>
      <c r="K52" s="45"/>
      <c r="L52" s="45"/>
      <c r="M52" s="46"/>
    </row>
    <row r="53" spans="1:13" ht="15.75" thickBot="1">
      <c r="A53" s="31" t="s">
        <v>12</v>
      </c>
      <c r="B53" s="5"/>
      <c r="C53" s="40" t="s">
        <v>15</v>
      </c>
      <c r="D53" s="48">
        <f>number_of_months</f>
        <v>36</v>
      </c>
      <c r="E53" s="127" t="s">
        <v>89</v>
      </c>
      <c r="F53" s="127"/>
      <c r="G53" s="127"/>
      <c r="H53" s="127"/>
      <c r="I53" s="127"/>
      <c r="J53" s="127"/>
      <c r="K53" s="127"/>
      <c r="L53" s="127"/>
      <c r="M53" s="128"/>
    </row>
    <row r="54" spans="1:13" ht="12.75">
      <c r="A54" s="2"/>
      <c r="B54" s="7"/>
      <c r="C54" s="7"/>
      <c r="D54" s="7"/>
      <c r="E54" s="127"/>
      <c r="F54" s="127"/>
      <c r="G54" s="127"/>
      <c r="H54" s="127"/>
      <c r="I54" s="127"/>
      <c r="J54" s="127"/>
      <c r="K54" s="127"/>
      <c r="L54" s="127"/>
      <c r="M54" s="128"/>
    </row>
    <row r="55" spans="1:13" ht="24" customHeight="1">
      <c r="A55" s="146" t="s">
        <v>18</v>
      </c>
      <c r="B55" s="147"/>
      <c r="C55" s="147"/>
      <c r="D55" s="147"/>
      <c r="E55" s="147"/>
      <c r="F55" s="45"/>
      <c r="G55" s="45"/>
      <c r="H55" s="45"/>
      <c r="I55" s="45"/>
      <c r="J55" s="45"/>
      <c r="K55" s="45"/>
      <c r="L55" s="45"/>
      <c r="M55" s="46"/>
    </row>
    <row r="56" spans="1:13" ht="15.75" thickBot="1">
      <c r="A56" s="31" t="s">
        <v>13</v>
      </c>
      <c r="B56" s="7"/>
      <c r="C56" s="40" t="s">
        <v>15</v>
      </c>
      <c r="D56" s="39">
        <f>total_base_monthly_payments/Lease_Term</f>
        <v>0</v>
      </c>
      <c r="E56" s="127" t="s">
        <v>114</v>
      </c>
      <c r="F56" s="127"/>
      <c r="G56" s="127"/>
      <c r="H56" s="127"/>
      <c r="I56" s="127"/>
      <c r="J56" s="127"/>
      <c r="K56" s="127"/>
      <c r="L56" s="127"/>
      <c r="M56" s="128"/>
    </row>
    <row r="57" spans="1:13" ht="18" customHeight="1">
      <c r="A57" s="37"/>
      <c r="B57" s="7"/>
      <c r="C57" s="7"/>
      <c r="D57" s="7"/>
      <c r="E57" s="127"/>
      <c r="F57" s="127"/>
      <c r="G57" s="127"/>
      <c r="H57" s="127"/>
      <c r="I57" s="127"/>
      <c r="J57" s="127"/>
      <c r="K57" s="127"/>
      <c r="L57" s="127"/>
      <c r="M57" s="128"/>
    </row>
    <row r="58" spans="1:13" ht="15.75" thickBot="1">
      <c r="A58" s="31" t="s">
        <v>14</v>
      </c>
      <c r="B58" s="7"/>
      <c r="C58" s="40" t="s">
        <v>4</v>
      </c>
      <c r="D58" s="39">
        <f>base_monthly_payment*tax_rate</f>
        <v>0</v>
      </c>
      <c r="E58" s="127" t="s">
        <v>68</v>
      </c>
      <c r="F58" s="127"/>
      <c r="G58" s="127"/>
      <c r="H58" s="127"/>
      <c r="I58" s="127"/>
      <c r="J58" s="127"/>
      <c r="K58" s="127"/>
      <c r="L58" s="127"/>
      <c r="M58" s="128"/>
    </row>
    <row r="59" spans="1:13" ht="12.75">
      <c r="A59" s="37"/>
      <c r="B59" s="7"/>
      <c r="C59" s="7"/>
      <c r="D59" s="7"/>
      <c r="E59" s="127"/>
      <c r="F59" s="127"/>
      <c r="G59" s="127"/>
      <c r="H59" s="127"/>
      <c r="I59" s="127"/>
      <c r="J59" s="127"/>
      <c r="K59" s="127"/>
      <c r="L59" s="127"/>
      <c r="M59" s="128"/>
    </row>
    <row r="60" spans="1:13" ht="15.75" thickBot="1">
      <c r="A60" s="31" t="s">
        <v>2</v>
      </c>
      <c r="B60" s="49"/>
      <c r="C60" s="40" t="s">
        <v>4</v>
      </c>
      <c r="D60" s="41">
        <v>0</v>
      </c>
      <c r="E60" s="176" t="s">
        <v>88</v>
      </c>
      <c r="F60" s="176"/>
      <c r="G60" s="176"/>
      <c r="H60" s="176"/>
      <c r="I60" s="176"/>
      <c r="J60" s="176"/>
      <c r="K60" s="176"/>
      <c r="L60" s="176"/>
      <c r="M60" s="177"/>
    </row>
    <row r="61" spans="1:13" ht="12.75">
      <c r="A61" s="37"/>
      <c r="B61" s="7"/>
      <c r="C61" s="7"/>
      <c r="D61" s="7"/>
      <c r="E61" s="176"/>
      <c r="F61" s="176"/>
      <c r="G61" s="176"/>
      <c r="H61" s="176"/>
      <c r="I61" s="176"/>
      <c r="J61" s="176"/>
      <c r="K61" s="176"/>
      <c r="L61" s="176"/>
      <c r="M61" s="177"/>
    </row>
    <row r="62" spans="1:13" ht="16.5" customHeight="1" thickBot="1">
      <c r="A62" s="31" t="s">
        <v>2</v>
      </c>
      <c r="B62" s="49"/>
      <c r="C62" s="40" t="s">
        <v>4</v>
      </c>
      <c r="D62" s="41">
        <v>0</v>
      </c>
      <c r="E62" s="176" t="s">
        <v>87</v>
      </c>
      <c r="F62" s="176"/>
      <c r="G62" s="176"/>
      <c r="H62" s="176"/>
      <c r="I62" s="176"/>
      <c r="J62" s="176"/>
      <c r="K62" s="176"/>
      <c r="L62" s="176"/>
      <c r="M62" s="177"/>
    </row>
    <row r="63" spans="1:13" ht="13.5" thickBot="1">
      <c r="A63" s="37"/>
      <c r="B63" s="7"/>
      <c r="C63" s="7"/>
      <c r="D63" s="7"/>
      <c r="E63" s="176"/>
      <c r="F63" s="176"/>
      <c r="G63" s="176"/>
      <c r="H63" s="176"/>
      <c r="I63" s="176"/>
      <c r="J63" s="176"/>
      <c r="K63" s="176"/>
      <c r="L63" s="176"/>
      <c r="M63" s="177"/>
    </row>
    <row r="64" spans="1:13" ht="15.75" thickBot="1">
      <c r="A64" s="31" t="s">
        <v>69</v>
      </c>
      <c r="B64" s="7"/>
      <c r="C64" s="40" t="s">
        <v>4</v>
      </c>
      <c r="D64" s="50">
        <f>base_monthly_payment+monthly_tax_payment+other1+other2</f>
        <v>0</v>
      </c>
      <c r="E64" s="127" t="s">
        <v>115</v>
      </c>
      <c r="F64" s="127"/>
      <c r="G64" s="127"/>
      <c r="H64" s="127"/>
      <c r="I64" s="127"/>
      <c r="J64" s="127"/>
      <c r="K64" s="127"/>
      <c r="L64" s="127"/>
      <c r="M64" s="128"/>
    </row>
    <row r="65" spans="1:13" ht="13.5" thickBot="1">
      <c r="A65" s="2"/>
      <c r="B65" s="7"/>
      <c r="C65" s="7"/>
      <c r="D65" s="7"/>
      <c r="E65" s="127"/>
      <c r="F65" s="127"/>
      <c r="G65" s="127"/>
      <c r="H65" s="127"/>
      <c r="I65" s="127"/>
      <c r="J65" s="127"/>
      <c r="K65" s="127"/>
      <c r="L65" s="127"/>
      <c r="M65" s="128"/>
    </row>
    <row r="66" spans="1:13" ht="14.25" customHeight="1">
      <c r="A66" s="178" t="s">
        <v>80</v>
      </c>
      <c r="B66" s="179"/>
      <c r="C66" s="179"/>
      <c r="D66" s="179"/>
      <c r="E66" s="179"/>
      <c r="F66" s="179"/>
      <c r="G66" s="179"/>
      <c r="H66" s="179"/>
      <c r="I66" s="179"/>
      <c r="J66" s="179"/>
      <c r="K66" s="179"/>
      <c r="L66" s="179"/>
      <c r="M66" s="180"/>
    </row>
    <row r="67" spans="1:13" s="100" customFormat="1" ht="22.5" customHeight="1" thickBot="1">
      <c r="A67" s="173" t="s">
        <v>29</v>
      </c>
      <c r="B67" s="174"/>
      <c r="C67" s="174"/>
      <c r="D67" s="174"/>
      <c r="E67" s="174"/>
      <c r="F67" s="174"/>
      <c r="G67" s="174"/>
      <c r="H67" s="174"/>
      <c r="I67" s="174"/>
      <c r="J67" s="174"/>
      <c r="K67" s="174"/>
      <c r="L67" s="174"/>
      <c r="M67" s="175"/>
    </row>
    <row r="68" spans="1:13" ht="12.75">
      <c r="A68" s="54" t="s">
        <v>70</v>
      </c>
      <c r="B68" s="14"/>
      <c r="C68" s="14"/>
      <c r="D68" s="14"/>
      <c r="E68" s="14"/>
      <c r="F68" s="14"/>
      <c r="G68" s="14"/>
      <c r="H68" s="14"/>
      <c r="I68" s="14"/>
      <c r="J68" s="14"/>
      <c r="K68" s="14"/>
      <c r="L68" s="14"/>
      <c r="M68" s="55"/>
    </row>
    <row r="69" spans="1:13" ht="13.5" thickBot="1">
      <c r="A69" s="56" t="s">
        <v>19</v>
      </c>
      <c r="B69" s="57">
        <v>12000</v>
      </c>
      <c r="C69" s="195" t="s">
        <v>20</v>
      </c>
      <c r="D69" s="195"/>
      <c r="E69" s="195"/>
      <c r="F69" s="195"/>
      <c r="G69" s="57">
        <v>15</v>
      </c>
      <c r="H69" s="14" t="s">
        <v>21</v>
      </c>
      <c r="I69" s="14"/>
      <c r="J69" s="14"/>
      <c r="K69" s="14"/>
      <c r="L69" s="14"/>
      <c r="M69" s="55"/>
    </row>
    <row r="70" spans="1:13" ht="13.5" thickBot="1">
      <c r="A70" s="58"/>
      <c r="B70" s="59"/>
      <c r="C70" s="59"/>
      <c r="D70" s="59"/>
      <c r="E70" s="59"/>
      <c r="F70" s="59"/>
      <c r="G70" s="59"/>
      <c r="H70" s="59"/>
      <c r="I70" s="59"/>
      <c r="J70" s="59"/>
      <c r="K70" s="59"/>
      <c r="L70" s="59"/>
      <c r="M70" s="60"/>
    </row>
    <row r="71" spans="1:13" ht="21.75" customHeight="1" thickBot="1">
      <c r="A71" s="171" t="s">
        <v>71</v>
      </c>
      <c r="B71" s="172"/>
      <c r="C71" s="172"/>
      <c r="D71" s="172"/>
      <c r="E71" s="64">
        <v>0</v>
      </c>
      <c r="F71" s="63"/>
      <c r="G71" s="191" t="s">
        <v>33</v>
      </c>
      <c r="H71" s="191"/>
      <c r="I71" s="65">
        <f>excess_miles*cents_per_mile/100</f>
        <v>0</v>
      </c>
      <c r="J71" s="61"/>
      <c r="K71" s="61"/>
      <c r="L71" s="61"/>
      <c r="M71" s="62"/>
    </row>
    <row r="72" spans="1:13" ht="8.25" customHeight="1" thickTop="1">
      <c r="A72" s="66"/>
      <c r="B72" s="66"/>
      <c r="C72" s="66"/>
      <c r="D72" s="66"/>
      <c r="E72" s="66"/>
      <c r="F72" s="66"/>
      <c r="G72" s="66"/>
      <c r="H72" s="66"/>
      <c r="I72" s="66"/>
      <c r="J72" s="66"/>
      <c r="K72" s="66"/>
      <c r="L72" s="66"/>
      <c r="M72" s="66"/>
    </row>
    <row r="73" spans="1:13" ht="15">
      <c r="A73" s="164" t="s">
        <v>74</v>
      </c>
      <c r="B73" s="164"/>
      <c r="C73" s="164"/>
      <c r="D73" s="164"/>
      <c r="E73" s="164"/>
      <c r="F73" s="164"/>
      <c r="G73" s="164"/>
      <c r="H73" s="164"/>
      <c r="I73" s="164"/>
      <c r="J73" s="164"/>
      <c r="K73" s="164"/>
      <c r="L73" s="164"/>
      <c r="M73" s="164"/>
    </row>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c r="B146" s="86"/>
    </row>
    <row r="147" ht="12.75"/>
    <row r="148" ht="12.75"/>
    <row r="149" ht="12.75"/>
    <row r="150" ht="12.75"/>
  </sheetData>
  <sheetProtection password="CC55" sheet="1" objects="1" scenarios="1"/>
  <mergeCells count="55">
    <mergeCell ref="O6:V7"/>
    <mergeCell ref="G71:H71"/>
    <mergeCell ref="H16:I16"/>
    <mergeCell ref="H15:I15"/>
    <mergeCell ref="H17:I17"/>
    <mergeCell ref="H29:M31"/>
    <mergeCell ref="H19:I19"/>
    <mergeCell ref="E50:M51"/>
    <mergeCell ref="E53:M54"/>
    <mergeCell ref="C69:F69"/>
    <mergeCell ref="E56:M57"/>
    <mergeCell ref="E64:M65"/>
    <mergeCell ref="E42:M43"/>
    <mergeCell ref="E47:M48"/>
    <mergeCell ref="A1:M1"/>
    <mergeCell ref="A4:M4"/>
    <mergeCell ref="E33:M35"/>
    <mergeCell ref="E37:M38"/>
    <mergeCell ref="E40:M41"/>
    <mergeCell ref="A16:B16"/>
    <mergeCell ref="A73:M73"/>
    <mergeCell ref="H10:J10"/>
    <mergeCell ref="A32:C33"/>
    <mergeCell ref="D32:D33"/>
    <mergeCell ref="A71:D71"/>
    <mergeCell ref="A67:M67"/>
    <mergeCell ref="E58:M59"/>
    <mergeCell ref="E60:M61"/>
    <mergeCell ref="E62:M63"/>
    <mergeCell ref="A66:M66"/>
    <mergeCell ref="A49:B51"/>
    <mergeCell ref="A55:E55"/>
    <mergeCell ref="A9:A10"/>
    <mergeCell ref="K11:M14"/>
    <mergeCell ref="A11:B13"/>
    <mergeCell ref="A14:B14"/>
    <mergeCell ref="B9:B10"/>
    <mergeCell ref="A20:G20"/>
    <mergeCell ref="H20:M20"/>
    <mergeCell ref="H18:I18"/>
    <mergeCell ref="E44:M46"/>
    <mergeCell ref="A44:B45"/>
    <mergeCell ref="H7:K7"/>
    <mergeCell ref="C16:F16"/>
    <mergeCell ref="K16:M18"/>
    <mergeCell ref="E13:F13"/>
    <mergeCell ref="H8:K8"/>
    <mergeCell ref="H11:J14"/>
    <mergeCell ref="A2:M2"/>
    <mergeCell ref="A3:M3"/>
    <mergeCell ref="H6:K6"/>
    <mergeCell ref="H5:K5"/>
    <mergeCell ref="C5:F7"/>
    <mergeCell ref="G5:G7"/>
    <mergeCell ref="A5:B7"/>
  </mergeCells>
  <printOptions/>
  <pageMargins left="0.5" right="0.5" top="0.5" bottom="0.25" header="0" footer="0"/>
  <pageSetup fitToHeight="1" fitToWidth="1" horizontalDpi="300" verticalDpi="300" orientation="portrait" scale="62" r:id="rId4"/>
  <drawing r:id="rId3"/>
  <legacyDrawing r:id="rId2"/>
</worksheet>
</file>

<file path=xl/worksheets/sheet2.xml><?xml version="1.0" encoding="utf-8"?>
<worksheet xmlns="http://schemas.openxmlformats.org/spreadsheetml/2006/main" xmlns:r="http://schemas.openxmlformats.org/officeDocument/2006/relationships">
  <dimension ref="A1:N103"/>
  <sheetViews>
    <sheetView showGridLines="0" zoomScalePageLayoutView="0" workbookViewId="0" topLeftCell="A1">
      <selection activeCell="A48" sqref="A48"/>
    </sheetView>
  </sheetViews>
  <sheetFormatPr defaultColWidth="9.140625" defaultRowHeight="12.75"/>
  <cols>
    <col min="1" max="1" width="15.00390625" style="101" customWidth="1"/>
    <col min="2" max="16384" width="9.140625" style="101" customWidth="1"/>
  </cols>
  <sheetData>
    <row r="1" spans="1:14" ht="12.75">
      <c r="A1" s="108"/>
      <c r="B1" s="108"/>
      <c r="C1" s="108"/>
      <c r="D1" s="108"/>
      <c r="E1" s="108"/>
      <c r="F1" s="108"/>
      <c r="G1" s="108"/>
      <c r="H1" s="108"/>
      <c r="I1" s="108"/>
      <c r="J1" s="108"/>
      <c r="K1" s="108"/>
      <c r="L1" s="108"/>
      <c r="M1" s="108"/>
      <c r="N1" s="108"/>
    </row>
    <row r="2" spans="1:14" ht="12.75">
      <c r="A2" s="108"/>
      <c r="B2" s="108"/>
      <c r="C2" s="108"/>
      <c r="D2" s="108"/>
      <c r="E2" s="108"/>
      <c r="F2" s="108"/>
      <c r="G2" s="108"/>
      <c r="H2" s="108"/>
      <c r="I2" s="108"/>
      <c r="J2" s="108"/>
      <c r="K2" s="108"/>
      <c r="L2" s="108"/>
      <c r="M2" s="108"/>
      <c r="N2" s="108"/>
    </row>
    <row r="3" spans="1:14" ht="70.5" customHeight="1">
      <c r="A3" s="200" t="s">
        <v>91</v>
      </c>
      <c r="B3" s="200"/>
      <c r="C3" s="200"/>
      <c r="D3" s="200"/>
      <c r="E3" s="200"/>
      <c r="F3" s="200"/>
      <c r="G3" s="200"/>
      <c r="H3" s="200"/>
      <c r="I3" s="200"/>
      <c r="J3" s="200"/>
      <c r="K3" s="200"/>
      <c r="L3" s="112"/>
      <c r="M3" s="112"/>
      <c r="N3" s="112"/>
    </row>
    <row r="4" spans="1:14" ht="15">
      <c r="A4" s="197" t="s">
        <v>92</v>
      </c>
      <c r="B4" s="197"/>
      <c r="C4" s="197"/>
      <c r="D4" s="197"/>
      <c r="E4" s="197"/>
      <c r="F4" s="197"/>
      <c r="G4" s="197"/>
      <c r="H4" s="197"/>
      <c r="I4" s="197"/>
      <c r="J4" s="197"/>
      <c r="K4" s="197"/>
      <c r="L4" s="113"/>
      <c r="M4" s="113"/>
      <c r="N4" s="113"/>
    </row>
    <row r="5" spans="1:14" ht="18">
      <c r="A5" s="198" t="s">
        <v>93</v>
      </c>
      <c r="B5" s="198"/>
      <c r="C5" s="198"/>
      <c r="D5" s="198"/>
      <c r="E5" s="198"/>
      <c r="F5" s="198"/>
      <c r="G5" s="198"/>
      <c r="H5" s="198"/>
      <c r="I5" s="198"/>
      <c r="J5" s="198"/>
      <c r="K5" s="198"/>
      <c r="L5" s="114"/>
      <c r="M5" s="114"/>
      <c r="N5" s="114"/>
    </row>
    <row r="6" spans="1:14" s="102" customFormat="1" ht="18" customHeight="1">
      <c r="A6" s="199" t="s">
        <v>94</v>
      </c>
      <c r="B6" s="199"/>
      <c r="C6" s="199"/>
      <c r="D6" s="199"/>
      <c r="E6" s="199"/>
      <c r="F6" s="199"/>
      <c r="G6" s="199"/>
      <c r="H6" s="199"/>
      <c r="I6" s="199"/>
      <c r="J6" s="199"/>
      <c r="K6" s="199"/>
      <c r="L6" s="115"/>
      <c r="M6" s="115"/>
      <c r="N6" s="115"/>
    </row>
    <row r="7" spans="1:14" s="102" customFormat="1" ht="12.75" customHeight="1">
      <c r="A7" s="101"/>
      <c r="B7" s="101"/>
      <c r="C7" s="101"/>
      <c r="D7" s="101"/>
      <c r="E7" s="101"/>
      <c r="F7" s="101"/>
      <c r="G7" s="101"/>
      <c r="H7" s="101"/>
      <c r="I7" s="101"/>
      <c r="J7" s="101"/>
      <c r="K7" s="101"/>
      <c r="L7" s="101"/>
      <c r="M7" s="101"/>
      <c r="N7" s="109"/>
    </row>
    <row r="8" ht="12.75"/>
    <row r="9" ht="18">
      <c r="A9" s="116" t="s">
        <v>27</v>
      </c>
    </row>
    <row r="10" spans="1:9" ht="30" customHeight="1">
      <c r="A10" s="203" t="s">
        <v>116</v>
      </c>
      <c r="B10" s="203"/>
      <c r="C10" s="203"/>
      <c r="D10" s="203"/>
      <c r="E10" s="203"/>
      <c r="F10" s="203"/>
      <c r="G10" s="203"/>
      <c r="H10" s="203"/>
      <c r="I10" s="203"/>
    </row>
    <row r="11" spans="1:9" ht="21" customHeight="1">
      <c r="A11" s="203"/>
      <c r="B11" s="203"/>
      <c r="C11" s="203"/>
      <c r="D11" s="203"/>
      <c r="E11" s="203"/>
      <c r="F11" s="203"/>
      <c r="G11" s="203"/>
      <c r="H11" s="203"/>
      <c r="I11" s="203"/>
    </row>
    <row r="12" spans="1:9" ht="21" customHeight="1">
      <c r="A12" s="203"/>
      <c r="B12" s="203"/>
      <c r="C12" s="203"/>
      <c r="D12" s="203"/>
      <c r="E12" s="203"/>
      <c r="F12" s="203"/>
      <c r="G12" s="203"/>
      <c r="H12" s="203"/>
      <c r="I12" s="203"/>
    </row>
    <row r="13" spans="1:9" ht="21" customHeight="1">
      <c r="A13" s="103"/>
      <c r="B13" s="103"/>
      <c r="C13" s="103"/>
      <c r="D13" s="103"/>
      <c r="E13" s="103"/>
      <c r="F13" s="103"/>
      <c r="G13" s="103"/>
      <c r="H13" s="103"/>
      <c r="I13" s="103"/>
    </row>
    <row r="14" ht="12.75">
      <c r="A14" s="101" t="s">
        <v>117</v>
      </c>
    </row>
    <row r="15" ht="12.75"/>
    <row r="16" ht="12.75">
      <c r="A16" s="101" t="s">
        <v>118</v>
      </c>
    </row>
    <row r="17" ht="12.75"/>
    <row r="18" ht="12.75">
      <c r="A18" s="101" t="s">
        <v>119</v>
      </c>
    </row>
    <row r="19" ht="12.75"/>
    <row r="20" spans="1:9" ht="12.75">
      <c r="A20" s="196" t="s">
        <v>120</v>
      </c>
      <c r="B20" s="196"/>
      <c r="C20" s="196"/>
      <c r="D20" s="196"/>
      <c r="E20" s="196"/>
      <c r="F20" s="196"/>
      <c r="G20" s="196"/>
      <c r="H20" s="196"/>
      <c r="I20" s="196"/>
    </row>
    <row r="21" spans="1:9" ht="12.75">
      <c r="A21" s="196"/>
      <c r="B21" s="196"/>
      <c r="C21" s="196"/>
      <c r="D21" s="196"/>
      <c r="E21" s="196"/>
      <c r="F21" s="196"/>
      <c r="G21" s="196"/>
      <c r="H21" s="196"/>
      <c r="I21" s="196"/>
    </row>
    <row r="22" ht="12.75"/>
    <row r="23" ht="12.75">
      <c r="A23" s="101" t="s">
        <v>121</v>
      </c>
    </row>
    <row r="24" ht="12.75"/>
    <row r="25" spans="1:9" ht="12.75">
      <c r="A25" s="196" t="s">
        <v>122</v>
      </c>
      <c r="B25" s="196"/>
      <c r="C25" s="196"/>
      <c r="D25" s="196"/>
      <c r="E25" s="196"/>
      <c r="F25" s="196"/>
      <c r="G25" s="196"/>
      <c r="H25" s="196"/>
      <c r="I25" s="196"/>
    </row>
    <row r="26" spans="1:9" ht="12.75">
      <c r="A26" s="196"/>
      <c r="B26" s="196"/>
      <c r="C26" s="196"/>
      <c r="D26" s="196"/>
      <c r="E26" s="196"/>
      <c r="F26" s="196"/>
      <c r="G26" s="196"/>
      <c r="H26" s="196"/>
      <c r="I26" s="196"/>
    </row>
    <row r="27" ht="12.75"/>
    <row r="28" spans="1:9" ht="12.75">
      <c r="A28" s="196" t="s">
        <v>123</v>
      </c>
      <c r="B28" s="196"/>
      <c r="C28" s="196"/>
      <c r="D28" s="196"/>
      <c r="E28" s="196"/>
      <c r="F28" s="196"/>
      <c r="G28" s="196"/>
      <c r="H28" s="196"/>
      <c r="I28" s="196"/>
    </row>
    <row r="29" spans="1:9" ht="12.75">
      <c r="A29" s="196"/>
      <c r="B29" s="196"/>
      <c r="C29" s="196"/>
      <c r="D29" s="196"/>
      <c r="E29" s="196"/>
      <c r="F29" s="196"/>
      <c r="G29" s="196"/>
      <c r="H29" s="196"/>
      <c r="I29" s="196"/>
    </row>
    <row r="30" ht="12.75"/>
    <row r="31" ht="12.75">
      <c r="A31" s="101" t="s">
        <v>124</v>
      </c>
    </row>
    <row r="32" ht="12.75"/>
    <row r="33" spans="1:9" ht="12.75">
      <c r="A33" s="196" t="s">
        <v>125</v>
      </c>
      <c r="B33" s="196"/>
      <c r="C33" s="196"/>
      <c r="D33" s="196"/>
      <c r="E33" s="196"/>
      <c r="F33" s="196"/>
      <c r="G33" s="196"/>
      <c r="H33" s="196"/>
      <c r="I33" s="196"/>
    </row>
    <row r="34" spans="1:9" ht="12.75">
      <c r="A34" s="196"/>
      <c r="B34" s="196"/>
      <c r="C34" s="196"/>
      <c r="D34" s="196"/>
      <c r="E34" s="196"/>
      <c r="F34" s="196"/>
      <c r="G34" s="196"/>
      <c r="H34" s="196"/>
      <c r="I34" s="196"/>
    </row>
    <row r="35" ht="12.75"/>
    <row r="36" spans="1:9" ht="12.75">
      <c r="A36" s="196" t="s">
        <v>127</v>
      </c>
      <c r="B36" s="196"/>
      <c r="C36" s="196"/>
      <c r="D36" s="196"/>
      <c r="E36" s="196"/>
      <c r="F36" s="196"/>
      <c r="G36" s="196"/>
      <c r="H36" s="196"/>
      <c r="I36" s="196"/>
    </row>
    <row r="37" spans="1:9" ht="12.75">
      <c r="A37" s="196"/>
      <c r="B37" s="196"/>
      <c r="C37" s="196"/>
      <c r="D37" s="196"/>
      <c r="E37" s="196"/>
      <c r="F37" s="196"/>
      <c r="G37" s="196"/>
      <c r="H37" s="196"/>
      <c r="I37" s="196"/>
    </row>
    <row r="38" ht="12.75"/>
    <row r="39" spans="1:9" ht="12.75">
      <c r="A39" s="196" t="s">
        <v>128</v>
      </c>
      <c r="B39" s="196"/>
      <c r="C39" s="196"/>
      <c r="D39" s="196"/>
      <c r="E39" s="196"/>
      <c r="F39" s="196"/>
      <c r="G39" s="196"/>
      <c r="H39" s="196"/>
      <c r="I39" s="196"/>
    </row>
    <row r="40" spans="1:9" ht="12.75">
      <c r="A40" s="196"/>
      <c r="B40" s="196"/>
      <c r="C40" s="196"/>
      <c r="D40" s="196"/>
      <c r="E40" s="196"/>
      <c r="F40" s="196"/>
      <c r="G40" s="196"/>
      <c r="H40" s="196"/>
      <c r="I40" s="196"/>
    </row>
    <row r="41" spans="1:9" ht="12.75">
      <c r="A41" s="196"/>
      <c r="B41" s="196"/>
      <c r="C41" s="196"/>
      <c r="D41" s="196"/>
      <c r="E41" s="196"/>
      <c r="F41" s="196"/>
      <c r="G41" s="196"/>
      <c r="H41" s="196"/>
      <c r="I41" s="196"/>
    </row>
    <row r="42" ht="12.75"/>
    <row r="43" spans="1:9" ht="12.75">
      <c r="A43" s="196" t="s">
        <v>129</v>
      </c>
      <c r="B43" s="196"/>
      <c r="C43" s="196"/>
      <c r="D43" s="196"/>
      <c r="E43" s="196"/>
      <c r="F43" s="196"/>
      <c r="G43" s="196"/>
      <c r="H43" s="196"/>
      <c r="I43" s="196"/>
    </row>
    <row r="44" spans="1:9" ht="12.75">
      <c r="A44" s="196"/>
      <c r="B44" s="196"/>
      <c r="C44" s="196"/>
      <c r="D44" s="196"/>
      <c r="E44" s="196"/>
      <c r="F44" s="196"/>
      <c r="G44" s="196"/>
      <c r="H44" s="196"/>
      <c r="I44" s="196"/>
    </row>
    <row r="45" ht="12.75"/>
    <row r="46" spans="1:9" ht="12.75">
      <c r="A46" s="196" t="s">
        <v>130</v>
      </c>
      <c r="B46" s="196"/>
      <c r="C46" s="196"/>
      <c r="D46" s="196"/>
      <c r="E46" s="196"/>
      <c r="F46" s="196"/>
      <c r="G46" s="196"/>
      <c r="H46" s="196"/>
      <c r="I46" s="196"/>
    </row>
    <row r="47" spans="1:9" ht="34.5" customHeight="1">
      <c r="A47" s="196"/>
      <c r="B47" s="196"/>
      <c r="C47" s="196"/>
      <c r="D47" s="196"/>
      <c r="E47" s="196"/>
      <c r="F47" s="196"/>
      <c r="G47" s="196"/>
      <c r="H47" s="196"/>
      <c r="I47" s="196"/>
    </row>
    <row r="48" ht="12.75"/>
    <row r="49" spans="1:10" ht="18">
      <c r="A49" s="202" t="s">
        <v>30</v>
      </c>
      <c r="B49" s="202"/>
      <c r="C49" s="202"/>
      <c r="D49" s="202"/>
      <c r="E49" s="202"/>
      <c r="F49" s="202"/>
      <c r="G49" s="202"/>
      <c r="H49" s="202"/>
      <c r="I49" s="202"/>
      <c r="J49" s="202"/>
    </row>
    <row r="50" spans="1:10" ht="18">
      <c r="A50" s="105"/>
      <c r="B50" s="105"/>
      <c r="C50" s="105"/>
      <c r="D50" s="105"/>
      <c r="E50" s="105"/>
      <c r="F50" s="105"/>
      <c r="G50" s="105"/>
      <c r="H50" s="105"/>
      <c r="I50" s="105"/>
      <c r="J50" s="105"/>
    </row>
    <row r="51" spans="1:10" s="104" customFormat="1" ht="18" customHeight="1">
      <c r="A51" s="196" t="s">
        <v>97</v>
      </c>
      <c r="B51" s="196"/>
      <c r="C51" s="196"/>
      <c r="D51" s="196"/>
      <c r="E51" s="196"/>
      <c r="F51" s="196"/>
      <c r="G51" s="196"/>
      <c r="H51" s="196"/>
      <c r="I51" s="196"/>
      <c r="J51" s="196"/>
    </row>
    <row r="52" spans="1:10" s="104" customFormat="1" ht="69" customHeight="1">
      <c r="A52" s="196"/>
      <c r="B52" s="196"/>
      <c r="C52" s="196"/>
      <c r="D52" s="196"/>
      <c r="E52" s="196"/>
      <c r="F52" s="196"/>
      <c r="G52" s="196"/>
      <c r="H52" s="196"/>
      <c r="I52" s="196"/>
      <c r="J52" s="196"/>
    </row>
    <row r="53" spans="1:10" ht="18" customHeight="1">
      <c r="A53" s="104"/>
      <c r="B53" s="104"/>
      <c r="C53" s="104"/>
      <c r="D53" s="104"/>
      <c r="E53" s="104"/>
      <c r="F53" s="104"/>
      <c r="G53" s="104"/>
      <c r="H53" s="104"/>
      <c r="I53" s="104"/>
      <c r="J53" s="104"/>
    </row>
    <row r="54" spans="1:10" ht="18" customHeight="1">
      <c r="A54" s="196" t="s">
        <v>98</v>
      </c>
      <c r="B54" s="196"/>
      <c r="C54" s="196"/>
      <c r="D54" s="196"/>
      <c r="E54" s="196"/>
      <c r="F54" s="196"/>
      <c r="G54" s="196"/>
      <c r="H54" s="196"/>
      <c r="I54" s="196"/>
      <c r="J54" s="196"/>
    </row>
    <row r="55" spans="1:10" ht="18" customHeight="1">
      <c r="A55" s="196"/>
      <c r="B55" s="196"/>
      <c r="C55" s="196"/>
      <c r="D55" s="196"/>
      <c r="E55" s="196"/>
      <c r="F55" s="196"/>
      <c r="G55" s="196"/>
      <c r="H55" s="196"/>
      <c r="I55" s="196"/>
      <c r="J55" s="196"/>
    </row>
    <row r="56" spans="1:10" ht="18" customHeight="1">
      <c r="A56" s="196"/>
      <c r="B56" s="196"/>
      <c r="C56" s="196"/>
      <c r="D56" s="196"/>
      <c r="E56" s="196"/>
      <c r="F56" s="196"/>
      <c r="G56" s="196"/>
      <c r="H56" s="196"/>
      <c r="I56" s="196"/>
      <c r="J56" s="196"/>
    </row>
    <row r="57" spans="1:10" ht="18" customHeight="1">
      <c r="A57" s="104"/>
      <c r="B57" s="104"/>
      <c r="C57" s="104"/>
      <c r="D57" s="104"/>
      <c r="E57" s="104"/>
      <c r="F57" s="104"/>
      <c r="G57" s="104"/>
      <c r="H57" s="104"/>
      <c r="I57" s="104"/>
      <c r="J57" s="104"/>
    </row>
    <row r="58" spans="1:10" ht="18" customHeight="1">
      <c r="A58" s="196" t="s">
        <v>99</v>
      </c>
      <c r="B58" s="196"/>
      <c r="C58" s="196"/>
      <c r="D58" s="196"/>
      <c r="E58" s="196"/>
      <c r="F58" s="196"/>
      <c r="G58" s="196"/>
      <c r="H58" s="196"/>
      <c r="I58" s="196"/>
      <c r="J58" s="196"/>
    </row>
    <row r="59" spans="1:10" ht="32.25" customHeight="1">
      <c r="A59" s="196"/>
      <c r="B59" s="196"/>
      <c r="C59" s="196"/>
      <c r="D59" s="196"/>
      <c r="E59" s="196"/>
      <c r="F59" s="196"/>
      <c r="G59" s="196"/>
      <c r="H59" s="196"/>
      <c r="I59" s="196"/>
      <c r="J59" s="196"/>
    </row>
    <row r="60" spans="1:10" ht="18" customHeight="1">
      <c r="A60" s="104"/>
      <c r="B60" s="104"/>
      <c r="C60" s="104"/>
      <c r="D60" s="104"/>
      <c r="E60" s="104"/>
      <c r="F60" s="104"/>
      <c r="G60" s="104"/>
      <c r="H60" s="104"/>
      <c r="I60" s="104"/>
      <c r="J60" s="104"/>
    </row>
    <row r="61" spans="1:10" ht="18" customHeight="1">
      <c r="A61" s="196" t="s">
        <v>100</v>
      </c>
      <c r="B61" s="196"/>
      <c r="C61" s="196"/>
      <c r="D61" s="196"/>
      <c r="E61" s="196"/>
      <c r="F61" s="196"/>
      <c r="G61" s="196"/>
      <c r="H61" s="196"/>
      <c r="I61" s="196"/>
      <c r="J61" s="196"/>
    </row>
    <row r="62" spans="1:10" ht="18" customHeight="1">
      <c r="A62" s="196"/>
      <c r="B62" s="196"/>
      <c r="C62" s="196"/>
      <c r="D62" s="196"/>
      <c r="E62" s="196"/>
      <c r="F62" s="196"/>
      <c r="G62" s="196"/>
      <c r="H62" s="196"/>
      <c r="I62" s="196"/>
      <c r="J62" s="196"/>
    </row>
    <row r="63" spans="1:10" ht="18" customHeight="1">
      <c r="A63" s="196" t="s">
        <v>101</v>
      </c>
      <c r="B63" s="196"/>
      <c r="C63" s="196"/>
      <c r="D63" s="196"/>
      <c r="E63" s="196"/>
      <c r="F63" s="196"/>
      <c r="G63" s="196"/>
      <c r="H63" s="196"/>
      <c r="I63" s="196"/>
      <c r="J63" s="196"/>
    </row>
    <row r="64" spans="1:10" ht="18" customHeight="1">
      <c r="A64" s="196"/>
      <c r="B64" s="196"/>
      <c r="C64" s="196"/>
      <c r="D64" s="196"/>
      <c r="E64" s="196"/>
      <c r="F64" s="196"/>
      <c r="G64" s="196"/>
      <c r="H64" s="196"/>
      <c r="I64" s="196"/>
      <c r="J64" s="196"/>
    </row>
    <row r="65" spans="1:10" ht="18" customHeight="1">
      <c r="A65" s="196"/>
      <c r="B65" s="196"/>
      <c r="C65" s="196"/>
      <c r="D65" s="196"/>
      <c r="E65" s="196"/>
      <c r="F65" s="196"/>
      <c r="G65" s="196"/>
      <c r="H65" s="196"/>
      <c r="I65" s="196"/>
      <c r="J65" s="196"/>
    </row>
    <row r="66" spans="1:10" ht="18" customHeight="1">
      <c r="A66" s="196"/>
      <c r="B66" s="196"/>
      <c r="C66" s="196"/>
      <c r="D66" s="196"/>
      <c r="E66" s="196"/>
      <c r="F66" s="196"/>
      <c r="G66" s="196"/>
      <c r="H66" s="196"/>
      <c r="I66" s="196"/>
      <c r="J66" s="196"/>
    </row>
    <row r="67" ht="12.75"/>
    <row r="68" spans="1:9" ht="12.75">
      <c r="A68" s="196" t="s">
        <v>102</v>
      </c>
      <c r="B68" s="196"/>
      <c r="C68" s="196"/>
      <c r="D68" s="196"/>
      <c r="E68" s="196"/>
      <c r="F68" s="196"/>
      <c r="G68" s="196"/>
      <c r="H68" s="196"/>
      <c r="I68" s="196"/>
    </row>
    <row r="69" spans="1:9" ht="12.75">
      <c r="A69" s="196"/>
      <c r="B69" s="196"/>
      <c r="C69" s="196"/>
      <c r="D69" s="196"/>
      <c r="E69" s="196"/>
      <c r="F69" s="196"/>
      <c r="G69" s="196"/>
      <c r="H69" s="196"/>
      <c r="I69" s="196"/>
    </row>
    <row r="70" spans="1:9" ht="24.75" customHeight="1">
      <c r="A70" s="196"/>
      <c r="B70" s="196"/>
      <c r="C70" s="196"/>
      <c r="D70" s="196"/>
      <c r="E70" s="196"/>
      <c r="F70" s="196"/>
      <c r="G70" s="196"/>
      <c r="H70" s="196"/>
      <c r="I70" s="196"/>
    </row>
    <row r="71" ht="12.75"/>
    <row r="72" spans="1:9" ht="12.75">
      <c r="A72" s="196" t="s">
        <v>103</v>
      </c>
      <c r="B72" s="196"/>
      <c r="C72" s="196"/>
      <c r="D72" s="196"/>
      <c r="E72" s="196"/>
      <c r="F72" s="196"/>
      <c r="G72" s="196"/>
      <c r="H72" s="196"/>
      <c r="I72" s="196"/>
    </row>
    <row r="73" spans="1:9" ht="12.75">
      <c r="A73" s="196"/>
      <c r="B73" s="196"/>
      <c r="C73" s="196"/>
      <c r="D73" s="196"/>
      <c r="E73" s="196"/>
      <c r="F73" s="196"/>
      <c r="G73" s="196"/>
      <c r="H73" s="196"/>
      <c r="I73" s="196"/>
    </row>
    <row r="74" spans="1:9" ht="12.75">
      <c r="A74" s="196"/>
      <c r="B74" s="196"/>
      <c r="C74" s="196"/>
      <c r="D74" s="196"/>
      <c r="E74" s="196"/>
      <c r="F74" s="196"/>
      <c r="G74" s="196"/>
      <c r="H74" s="196"/>
      <c r="I74" s="196"/>
    </row>
    <row r="75" spans="1:9" ht="36" customHeight="1">
      <c r="A75" s="196"/>
      <c r="B75" s="196"/>
      <c r="C75" s="196"/>
      <c r="D75" s="196"/>
      <c r="E75" s="196"/>
      <c r="F75" s="196"/>
      <c r="G75" s="196"/>
      <c r="H75" s="196"/>
      <c r="I75" s="196"/>
    </row>
    <row r="76" spans="1:9" ht="12.75">
      <c r="A76" s="196" t="s">
        <v>104</v>
      </c>
      <c r="B76" s="196"/>
      <c r="C76" s="196"/>
      <c r="D76" s="196"/>
      <c r="E76" s="196"/>
      <c r="F76" s="196"/>
      <c r="G76" s="196"/>
      <c r="H76" s="196"/>
      <c r="I76" s="196"/>
    </row>
    <row r="77" spans="1:9" ht="12.75">
      <c r="A77" s="196"/>
      <c r="B77" s="196"/>
      <c r="C77" s="196"/>
      <c r="D77" s="196"/>
      <c r="E77" s="196"/>
      <c r="F77" s="196"/>
      <c r="G77" s="196"/>
      <c r="H77" s="196"/>
      <c r="I77" s="196"/>
    </row>
    <row r="78" spans="1:9" ht="12.75">
      <c r="A78" s="196"/>
      <c r="B78" s="196"/>
      <c r="C78" s="196"/>
      <c r="D78" s="196"/>
      <c r="E78" s="196"/>
      <c r="F78" s="196"/>
      <c r="G78" s="196"/>
      <c r="H78" s="196"/>
      <c r="I78" s="196"/>
    </row>
    <row r="79" spans="1:9" ht="12.75">
      <c r="A79" s="196"/>
      <c r="B79" s="196"/>
      <c r="C79" s="196"/>
      <c r="D79" s="196"/>
      <c r="E79" s="196"/>
      <c r="F79" s="196"/>
      <c r="G79" s="196"/>
      <c r="H79" s="196"/>
      <c r="I79" s="196"/>
    </row>
    <row r="80" ht="12.75"/>
    <row r="81" ht="12.75"/>
    <row r="82" spans="1:10" ht="18">
      <c r="A82" s="202" t="s">
        <v>31</v>
      </c>
      <c r="B82" s="202"/>
      <c r="C82" s="202"/>
      <c r="D82" s="202"/>
      <c r="E82" s="202"/>
      <c r="F82" s="202"/>
      <c r="G82" s="202"/>
      <c r="H82" s="202"/>
      <c r="I82" s="202"/>
      <c r="J82" s="202"/>
    </row>
    <row r="83" spans="1:2" s="106" customFormat="1" ht="12.75">
      <c r="A83" s="110" t="s">
        <v>36</v>
      </c>
      <c r="B83" s="106" t="s">
        <v>32</v>
      </c>
    </row>
    <row r="84" ht="12.75">
      <c r="A84" s="111"/>
    </row>
    <row r="85" spans="1:2" ht="12.75">
      <c r="A85" s="110" t="s">
        <v>39</v>
      </c>
      <c r="B85" s="106" t="s">
        <v>38</v>
      </c>
    </row>
    <row r="86" ht="12.75">
      <c r="A86" s="111"/>
    </row>
    <row r="87" spans="1:9" ht="12.75">
      <c r="A87" s="110" t="s">
        <v>40</v>
      </c>
      <c r="B87" s="201" t="s">
        <v>41</v>
      </c>
      <c r="C87" s="201"/>
      <c r="D87" s="201"/>
      <c r="E87" s="201"/>
      <c r="F87" s="201"/>
      <c r="G87" s="201"/>
      <c r="H87" s="201"/>
      <c r="I87" s="201"/>
    </row>
    <row r="88" spans="1:9" ht="12.75">
      <c r="A88" s="111"/>
      <c r="B88" s="201"/>
      <c r="C88" s="201"/>
      <c r="D88" s="201"/>
      <c r="E88" s="201"/>
      <c r="F88" s="201"/>
      <c r="G88" s="201"/>
      <c r="H88" s="201"/>
      <c r="I88" s="201"/>
    </row>
    <row r="89" ht="12.75">
      <c r="A89" s="111"/>
    </row>
    <row r="90" spans="1:9" ht="12.75">
      <c r="A90" s="110" t="s">
        <v>42</v>
      </c>
      <c r="B90" s="201" t="s">
        <v>43</v>
      </c>
      <c r="C90" s="201"/>
      <c r="D90" s="201"/>
      <c r="E90" s="201"/>
      <c r="F90" s="201"/>
      <c r="G90" s="201"/>
      <c r="H90" s="201"/>
      <c r="I90" s="201"/>
    </row>
    <row r="91" spans="1:9" ht="12.75">
      <c r="A91" s="111"/>
      <c r="B91" s="201"/>
      <c r="C91" s="201"/>
      <c r="D91" s="201"/>
      <c r="E91" s="201"/>
      <c r="F91" s="201"/>
      <c r="G91" s="201"/>
      <c r="H91" s="201"/>
      <c r="I91" s="201"/>
    </row>
    <row r="92" ht="12.75">
      <c r="A92" s="111"/>
    </row>
    <row r="93" spans="1:9" ht="12.75">
      <c r="A93" s="110"/>
      <c r="B93" s="201" t="s">
        <v>45</v>
      </c>
      <c r="C93" s="201"/>
      <c r="D93" s="201"/>
      <c r="E93" s="201"/>
      <c r="F93" s="201"/>
      <c r="G93" s="201"/>
      <c r="H93" s="201"/>
      <c r="I93" s="201"/>
    </row>
    <row r="94" spans="1:9" ht="12.75">
      <c r="A94" s="110" t="s">
        <v>44</v>
      </c>
      <c r="B94" s="201"/>
      <c r="C94" s="201"/>
      <c r="D94" s="201"/>
      <c r="E94" s="201"/>
      <c r="F94" s="201"/>
      <c r="G94" s="201"/>
      <c r="H94" s="201"/>
      <c r="I94" s="201"/>
    </row>
    <row r="95" ht="12.75">
      <c r="A95" s="111"/>
    </row>
    <row r="96" spans="1:2" ht="12.75">
      <c r="A96" s="110" t="s">
        <v>46</v>
      </c>
      <c r="B96" s="106" t="s">
        <v>47</v>
      </c>
    </row>
    <row r="97" ht="12.75">
      <c r="A97" s="111"/>
    </row>
    <row r="98" spans="1:2" ht="12.75">
      <c r="A98" s="110" t="s">
        <v>95</v>
      </c>
      <c r="B98" s="106" t="s">
        <v>48</v>
      </c>
    </row>
    <row r="99" ht="12.75">
      <c r="A99" s="111"/>
    </row>
    <row r="100" spans="1:2" ht="12.75">
      <c r="A100" s="110" t="s">
        <v>96</v>
      </c>
      <c r="B100" s="106" t="s">
        <v>105</v>
      </c>
    </row>
    <row r="101" ht="12.75">
      <c r="A101" s="107"/>
    </row>
    <row r="102" ht="12.75">
      <c r="A102" s="107"/>
    </row>
    <row r="103" ht="12.75">
      <c r="A103" s="107"/>
    </row>
    <row r="142" ht="12.75"/>
    <row r="143" ht="12.75"/>
    <row r="144" ht="12.75"/>
    <row r="149" ht="12.75"/>
  </sheetData>
  <sheetProtection password="CC55" sheet="1" objects="1" scenarios="1"/>
  <mergeCells count="26">
    <mergeCell ref="A10:I12"/>
    <mergeCell ref="A28:I29"/>
    <mergeCell ref="A20:I21"/>
    <mergeCell ref="A25:I26"/>
    <mergeCell ref="A43:I44"/>
    <mergeCell ref="A54:J56"/>
    <mergeCell ref="A39:I41"/>
    <mergeCell ref="A51:J52"/>
    <mergeCell ref="A36:I37"/>
    <mergeCell ref="B90:I91"/>
    <mergeCell ref="B87:I88"/>
    <mergeCell ref="A61:J62"/>
    <mergeCell ref="A82:J82"/>
    <mergeCell ref="A76:I79"/>
    <mergeCell ref="A72:I75"/>
    <mergeCell ref="A68:I70"/>
    <mergeCell ref="A63:J66"/>
    <mergeCell ref="A4:K4"/>
    <mergeCell ref="A5:K5"/>
    <mergeCell ref="A6:K6"/>
    <mergeCell ref="A3:K3"/>
    <mergeCell ref="B93:I94"/>
    <mergeCell ref="A58:J59"/>
    <mergeCell ref="A46:I47"/>
    <mergeCell ref="A33:I34"/>
    <mergeCell ref="A49:J49"/>
  </mergeCells>
  <printOptions/>
  <pageMargins left="0.5" right="0.5" top="0.5" bottom="0.5" header="0.5" footer="0.5"/>
  <pageSetup horizontalDpi="300" verticalDpi="300" orientation="portrait" scale="9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Regulation M Lease Spreadsheet</dc:title>
  <dc:subject/>
  <dc:creator>Jeff Ostroff</dc:creator>
  <cp:keywords/>
  <dc:description>Similar to the Federal Consumer Leasing Act Lease Form</dc:description>
  <cp:lastModifiedBy>Jeff</cp:lastModifiedBy>
  <cp:lastPrinted>2013-07-20T23:46:07Z</cp:lastPrinted>
  <dcterms:created xsi:type="dcterms:W3CDTF">1998-01-01T18:37:48Z</dcterms:created>
  <dcterms:modified xsi:type="dcterms:W3CDTF">2013-07-22T14:51:39Z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